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66925"/>
  <mc:AlternateContent xmlns:mc="http://schemas.openxmlformats.org/markup-compatibility/2006">
    <mc:Choice Requires="x15">
      <x15ac:absPath xmlns:x15ac="http://schemas.microsoft.com/office/spreadsheetml/2010/11/ac" url="C:\Users\Madison Jaffe\Documents\Engineering\Fall 2020\"/>
    </mc:Choice>
  </mc:AlternateContent>
  <xr:revisionPtr revIDLastSave="0" documentId="8_{BA78EC3A-4545-4F70-B7A2-7D8CA54BC45B}"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I5" i="1"/>
  <c r="J17" i="1"/>
  <c r="J18" i="1"/>
  <c r="J19" i="1"/>
  <c r="J20" i="1"/>
  <c r="J21" i="1"/>
  <c r="J22" i="1"/>
  <c r="J16" i="1"/>
  <c r="J6" i="1"/>
  <c r="J7" i="1"/>
  <c r="J8" i="1"/>
  <c r="J9" i="1"/>
  <c r="J11" i="1"/>
  <c r="J12" i="1"/>
  <c r="J13" i="1"/>
  <c r="J14" i="1"/>
  <c r="J5" i="1"/>
  <c r="D10" i="1"/>
  <c r="J10" i="1" s="1"/>
  <c r="F17" i="1"/>
  <c r="F18" i="1"/>
  <c r="F19" i="1"/>
  <c r="F20" i="1"/>
  <c r="F21" i="1"/>
  <c r="F22" i="1"/>
  <c r="F12" i="1"/>
  <c r="F13" i="1"/>
  <c r="F14" i="1"/>
  <c r="I6" i="1"/>
  <c r="I7" i="1"/>
  <c r="I8" i="1"/>
  <c r="I9" i="1"/>
  <c r="I10" i="1"/>
  <c r="I11" i="1"/>
  <c r="I12" i="1"/>
  <c r="I13" i="1"/>
  <c r="I14" i="1"/>
  <c r="I16" i="1"/>
  <c r="I17" i="1"/>
  <c r="I18" i="1"/>
  <c r="I19" i="1"/>
  <c r="I20" i="1"/>
  <c r="I21" i="1"/>
  <c r="I22" i="1"/>
  <c r="H25" i="1"/>
  <c r="C26" i="1"/>
  <c r="F16" i="1"/>
  <c r="G32" i="1"/>
  <c r="G33" i="1"/>
  <c r="G34" i="1"/>
  <c r="G35" i="1"/>
  <c r="G36" i="1"/>
  <c r="G37" i="1"/>
  <c r="G38" i="1"/>
  <c r="G40" i="1"/>
  <c r="G41" i="1"/>
  <c r="G42" i="1"/>
  <c r="G43" i="1"/>
  <c r="G44" i="1"/>
  <c r="G45" i="1"/>
  <c r="G46" i="1"/>
  <c r="G31" i="1"/>
  <c r="F6" i="1"/>
  <c r="F7" i="1"/>
  <c r="F8" i="1"/>
  <c r="F9" i="1"/>
  <c r="F11" i="1"/>
</calcChain>
</file>

<file path=xl/sharedStrings.xml><?xml version="1.0" encoding="utf-8"?>
<sst xmlns="http://schemas.openxmlformats.org/spreadsheetml/2006/main" count="156" uniqueCount="106">
  <si>
    <t>Category of Parts</t>
  </si>
  <si>
    <t>Parts</t>
  </si>
  <si>
    <t>Vendor</t>
  </si>
  <si>
    <t xml:space="preserve">Cost ($) </t>
  </si>
  <si>
    <t>Quantity</t>
  </si>
  <si>
    <t>Unit Cost ($)</t>
  </si>
  <si>
    <t>Individual Shipping Cost</t>
  </si>
  <si>
    <t>Labor Hours</t>
  </si>
  <si>
    <t>Labor Costs</t>
  </si>
  <si>
    <t>Total Cost</t>
  </si>
  <si>
    <t>Weight</t>
  </si>
  <si>
    <t>Date Ordered</t>
  </si>
  <si>
    <t>Expected Delivery Time 
(business days)</t>
  </si>
  <si>
    <t>Expected Delivery Date</t>
  </si>
  <si>
    <t>Date Recieved</t>
  </si>
  <si>
    <t xml:space="preserve">Date Installed into Prototype </t>
  </si>
  <si>
    <t>URL Link</t>
  </si>
  <si>
    <t>Electronics</t>
  </si>
  <si>
    <t>Raspberry Pi 4 Model B (4 GB)</t>
  </si>
  <si>
    <t>SparkFun</t>
  </si>
  <si>
    <t>8 ounces (226.8 grams)</t>
  </si>
  <si>
    <t>https://www.sparkfun.com/products/15446</t>
  </si>
  <si>
    <t>Raspberry Pi Camera Board v2 - 8 Megapixels</t>
  </si>
  <si>
    <t>0.105822 ounces (3 grams)</t>
  </si>
  <si>
    <t>https://www.sparkfun.com/products/14028?src=raspberrypi</t>
  </si>
  <si>
    <t>Official Raspberry Pi Power Supply 5.1V 3A with USB C - 1.5 meter long</t>
  </si>
  <si>
    <t>N/A</t>
  </si>
  <si>
    <t>https://www.sparkfun.com/products/15448</t>
  </si>
  <si>
    <t>Grove Pi+</t>
  </si>
  <si>
    <t>Seeed Studio</t>
  </si>
  <si>
    <t>1.79897 ounces (51 grams)</t>
  </si>
  <si>
    <t>https://www.seeedstudio.com/GrovePi.html</t>
  </si>
  <si>
    <t>Grove Button</t>
  </si>
  <si>
    <t>0.282192 ounces (8 grams)</t>
  </si>
  <si>
    <t>https://www.seeedstudio.com/buttons-c-928/Grove-Button.html</t>
  </si>
  <si>
    <t>Grove Vibration Motor</t>
  </si>
  <si>
    <t>0.317466 ounces (9 grams each)</t>
  </si>
  <si>
    <t>https://www.seeedstudio.com/Grove-Vibration-Motor.html</t>
  </si>
  <si>
    <t xml:space="preserve">Grove Ultrasonic Distance Sensor </t>
  </si>
  <si>
    <t>0.599657 ounces (17 grams)</t>
  </si>
  <si>
    <t>https://www.seeedstudio.com/Grove-Ultrasonic-Distance-Sensor.html</t>
  </si>
  <si>
    <t>Grove - 6-Axis Accelerometer &amp; Gyroscope</t>
  </si>
  <si>
    <t xml:space="preserve"> 0.282 ounces (8 grams)</t>
  </si>
  <si>
    <t>https://www.seeedstudio.com/Grove-6-Axis-Accelerometer-Gyroscope.html</t>
  </si>
  <si>
    <t>PowerCore II 20000</t>
  </si>
  <si>
    <t>Anker</t>
  </si>
  <si>
    <t>13 ounces (368.5 grams)</t>
  </si>
  <si>
    <t>https://www.anker.com/products/variant/powercore-ii-20000/A1260011</t>
  </si>
  <si>
    <t>Grove Slide Potentiometer</t>
  </si>
  <si>
    <t>0.45 ounces (13 grams)</t>
  </si>
  <si>
    <t>https://www.seeedstudio.com/Grove-Slide-Potentiometer.html</t>
  </si>
  <si>
    <t>Hardware</t>
  </si>
  <si>
    <t>White Cane</t>
  </si>
  <si>
    <t>Betty Mills Company</t>
  </si>
  <si>
    <t>7 ounces (198.4 grams)</t>
  </si>
  <si>
    <t>https://www.bettymills.com/folding-blind-canes-gf-health-5961</t>
  </si>
  <si>
    <t>JB WELD Epoxy Adhesive</t>
  </si>
  <si>
    <t>Grainger</t>
  </si>
  <si>
    <t>2 ounces (56.7 grams)</t>
  </si>
  <si>
    <t>https://www.grainger.com/product/J-B-WELD-Epoxy-Adhesive-6UEL5</t>
  </si>
  <si>
    <t>PVC Electrical Tape, Rubber Tape Adhesive, 7.0 mil Thick, 3/4 in X 60 ft, Black, 1 EA</t>
  </si>
  <si>
    <t>https://www.grainger.com/product/3M-PVC-Electrical-Tape-55EV85</t>
  </si>
  <si>
    <t>Grove - Universal 4 Pin Buckled 20cm Cable (5 PCs pack)</t>
  </si>
  <si>
    <t>https://www.seeedstudio.com/Grove-Universal-4-Pin-Buckled-20cm-Cable-5-PCs-pack.html</t>
  </si>
  <si>
    <t>M2.5-0.45mm Machine Screw, Cheese, Phillips, A4 Stainless Steel, Plain, 12 mm Length, PK 50</t>
  </si>
  <si>
    <t>https://www.grainger.com/product/FABORY-M2-5-0-45mm-Machine-Screw-31JT02</t>
  </si>
  <si>
    <t>Hex Nut, Hex Nut, Stainless Steel, A4, Plain, M2.5-0.45 Dia./Thread Size, Right Hand, PK 50</t>
  </si>
  <si>
    <t>https://www.grainger.com/product/FABORY-Hex-Nut-6CA28</t>
  </si>
  <si>
    <t>M2.5x6 mm O.D., Flat Washer, Stainless Steel, A2, Plain, PK50</t>
  </si>
  <si>
    <t>https://www.grainger.com/product/FABORY-M2-5x6-mm-O-D-22UH30</t>
  </si>
  <si>
    <t>Total Cost (group shipping)</t>
  </si>
  <si>
    <t>*Assuming parts bought together from distributor</t>
  </si>
  <si>
    <t>Total cost (individual shipping)</t>
  </si>
  <si>
    <t>*Assuming parts bought individually and standard shipping costs</t>
  </si>
  <si>
    <t>Labor Rate (per hour)</t>
  </si>
  <si>
    <t>*Average engineer wage from https://www.salary.com/research/salary/benchmark/engineer-i-hourly-wages</t>
  </si>
  <si>
    <t>1 = Completed                                      0 = Pending</t>
  </si>
  <si>
    <t>Part Purchased</t>
  </si>
  <si>
    <t>Delivered to COE</t>
  </si>
  <si>
    <t>Part Received</t>
  </si>
  <si>
    <t>Part Installed</t>
  </si>
  <si>
    <t>Use Completion %</t>
  </si>
  <si>
    <t>Official Raspberry Pi Power Supply 5.1V 3A
with USB C - 1.5 meter long</t>
  </si>
  <si>
    <t>PVC Electrical Tape, Rubber Tape Adhesive, 
7.0 mil Thick, 3/4 in X 60 ft, Black, 1 EA</t>
  </si>
  <si>
    <t>M2.5-0.45mm Machine Screw, Cheese, Phillips, 
A4 Stainless Steel, Plain, 12 mm Length, PK 50</t>
  </si>
  <si>
    <t>Manufacture Notes</t>
  </si>
  <si>
    <t>*ADDITIONAL NOTES</t>
  </si>
  <si>
    <t>Broadcom BCM2711, quad-core Cortex-A72 (ARM v8) 64-bit SoC @ 1.5GHz
4GB LPDDR4-2400 SDRAM
2.4 GHz and 5.0 GHz IEEE 802.11b/g/n/ac wireless LAN, Bluetooth 5.0, BLE
True Gigabit Ethernet
2 × USB 3.0 Ports, 2 x USB 2.0 Ports
Fully backwards compatible 40-pin GPIO header
2 × micro HDMI ports supporting up to 4K 60fps video resolution
2-lane MIPI DSI/CSI ports for camera and display
4-pole stereo audio and composite video port
Micro SD card slot for loading operating system and data storage
Requires 5.1V, 3A power via USB Type C or GPIO
PoE (Power over Ethernet) enabled (requires PoE HAT)</t>
  </si>
  <si>
    <t>Image Sensor: Sony IMX219
Maximum Photo Resolution: 3280 x 2464 pixel
Supported Video Resolution: 1080p30, 720p60 and 640x480p90
Physical Dimensions: 25mm x 23mm x 9mm
Interface: CSI connector (15cm ribbon cable included)
Supported OS: Raspbian (latest version recommended)</t>
  </si>
  <si>
    <t>AC 100-240V 50/60Hz input
DC 5.1V 3A Output
15.3W Maximum Output Power
Short circuit, Overcurrent and Over-temperature Protection
1.5m 18 AWG captive cable
USB Type-C Output Connector
North American Plug</t>
  </si>
  <si>
    <t>Dimensions	88mm x58mm x23mm
Weight	G.W 51g
Battery	Exclude
Grove header Vcc output Voltage	5Vdc</t>
  </si>
  <si>
    <t>Easy to use momentary ON/OFF button
Grove interface
Operating voltage: 3.3/5V
Electrical life: 200,000 cycles
Operating force: 100 ± 50gf
Operating temperature: -25℃ to +70℃
Dimensions: 20mmX20mm</t>
  </si>
  <si>
    <t>Permanent Magnet Coreless DC motor, vibrates when the input logic is HIGH
Coin size(24mm x20mm), compact design, embed into your project easily
Grove Compatible Interface, play and play
Compatible with Arduino &amp; Raspberry Pi, detailed instruction provided</t>
  </si>
  <si>
    <t>3.3V / 5V compatible, wide voltage level: 3.2V~5.2V
Only 3 pins needed, save I/O resources
Wide measurement range: 3cm ~ 350cm
Plug and play with Grove connector                                                                             Dimensions	50mm x25mm x16mm
Weight	G.W 17g
Battery	Exclude
Measuring range	3cm - 350cm
Operating voltage	DC 3.2~5.2V
Operating current	8mA
Ultrasonic frequency	40kHz
Connector	Grove x1
Output	PWM</t>
  </si>
  <si>
    <t>Analog supply voltage: 5V/3.3V(DC)
Power consumption: 0.9 mA in combo normal mode and 1.25 mA in combo high-performance mode up to 1.6 kHz
Linear acceleration measurement range ±2/±4/±8/±16 g full scale (typical value)
Angular rate measurement range ±125, ±245, ±500, ±1000, ±;2000 dps(typical value)
Linear acceleration sensitivity 0.061(FS = ±2), 0.122(FS = ±4), 0.244(FS = ±8), 0.488(FS = ±16) mg/LSB
Angular rate sensitivity 4.375(FS = ±125), 8.75(FS = ±245), 17.50(FS = ±500), 35(FS = ±1000), 70(FS = ±2000)</t>
  </si>
  <si>
    <t>6.69 x 2.44 x 0.87 inches                                                                                  Brimming with 20000mAh of pure power</t>
  </si>
  <si>
    <t>30 mm long slide length
Linear resistance taper
Grove compatible</t>
  </si>
  <si>
    <t>Made of lightweight aluminum tubing 
Features a textured plastic handle for a better grip and a convenient carrying strap 
Cane shaft is covered with red and white reflector tape for nighttime visibility 
Folds down 4 times to 13" for easy transport and storage 
Size : 46"</t>
  </si>
  <si>
    <t>Work Life 25 min
Functional Cure 3 hr
Epoxy Color Off-White
For Use With &amp; CPVC, ABS, PVC</t>
  </si>
  <si>
    <t>Max. Tape Performance Temp. 176 Degrees F
Tape Tensile Strength 17 lb-in
Tape Adhesive Strength 22 oz/in
Tape Core Diameter 1 1/2 in
Tape Elongation 200 %
Series Temflex(TM)
UV Resistance Yes
Standards CSA Certified, RoHS 2011/65/EU, UL Listed Tape Color Family
Black</t>
  </si>
  <si>
    <t>Dimensions	0mm x0mm x0mm
Weight	G.W 21g
Battery	Exclude</t>
  </si>
  <si>
    <t>Driver Size #1
Head Dia. 5 mm
Head Height 2 mm
Tensile Strength (PSI) 101,526 psi
Meets/Exceeds D7985
Package Quantity 50
System of Measurement Metric</t>
  </si>
  <si>
    <t>Fastener Thread Direction Right Hand
Dia./Thread Size M2.5-0.45
Fastener Thread Type Metric
Width Across Flats 5 mm
Nut Height2 mm
Nut Standards DIN 934</t>
  </si>
  <si>
    <t>Fits Bolt Sizes M2.5
Washer Inside Dia. 2.7 mm
Washer Outside Dia 6 mm
Thickness 0.5 mm
Washer Standards DIN 125-1A
Package Quantity 50</t>
  </si>
  <si>
    <t>Team 522: Vision Impaired Technology</t>
  </si>
  <si>
    <t>Team Members: Madison Jaffe, Ethan Saffer, Nicolas Garcia, David Alicea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</si>
</sst>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3" x14ac:knownFonts="1">
    <font>
      <sz val="11"/>
      <color theme="1"/>
      <name val="Calibri"/>
      <family val="2"/>
      <scheme val="minor"/>
    </font>
    <font>
      <sz val="11"/>
      <color theme="1"/>
      <name val="Calibri"/>
      <scheme val="minor"/>
    </font>
    <font>
      <u/>
      <sz val="11"/>
      <color theme="10"/>
      <name val="Calibri"/>
      <family val="2"/>
      <scheme val="minor"/>
    </font>
    <font>
      <sz val="11"/>
      <color rgb="FF000000"/>
      <name val="Calibri"/>
      <charset val="1"/>
    </font>
    <font>
      <sz val="11"/>
      <color rgb="FF006100"/>
      <name val="Calibri"/>
      <scheme val="minor"/>
    </font>
    <font>
      <sz val="11"/>
      <color rgb="FF000000"/>
      <name val="Calibri"/>
    </font>
    <font>
      <sz val="16"/>
      <color theme="1"/>
      <name val="Calibri"/>
      <family val="2"/>
      <scheme val="minor"/>
    </font>
    <font>
      <sz val="11"/>
      <color rgb="FF444444"/>
      <name val="Calibri"/>
      <charset val="1"/>
    </font>
    <font>
      <sz val="12"/>
      <color rgb="FF000000"/>
      <name val="Calibri"/>
    </font>
    <font>
      <sz val="11"/>
      <color rgb="FF000000"/>
      <name val="Calibri"/>
      <family val="2"/>
      <scheme val="minor"/>
    </font>
    <font>
      <sz val="20"/>
      <color theme="1"/>
      <name val="Calibri"/>
      <family val="2"/>
      <scheme val="minor"/>
    </font>
    <font>
      <sz val="24"/>
      <color rgb="FF006100"/>
      <name val="Calibri"/>
      <scheme val="minor"/>
    </font>
    <font>
      <sz val="11"/>
      <color rgb="FFFFFFFF"/>
      <name val="Calibri"/>
      <family val="2"/>
      <scheme val="minor"/>
    </font>
  </fonts>
  <fills count="5">
    <fill>
      <patternFill patternType="none"/>
    </fill>
    <fill>
      <patternFill patternType="gray125"/>
    </fill>
    <fill>
      <patternFill patternType="solid">
        <fgColor rgb="FFC6EFCE"/>
      </patternFill>
    </fill>
    <fill>
      <patternFill patternType="solid">
        <fgColor theme="9" tint="0.39997558519241921"/>
        <bgColor indexed="65"/>
      </patternFill>
    </fill>
    <fill>
      <patternFill patternType="solid">
        <fgColor rgb="FFFFC000"/>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s>
  <cellStyleXfs count="4">
    <xf numFmtId="0" fontId="0" fillId="0" borderId="0"/>
    <xf numFmtId="0" fontId="2" fillId="0" borderId="0" applyNumberFormat="0" applyFill="0" applyBorder="0" applyAlignment="0" applyProtection="0"/>
    <xf numFmtId="0" fontId="4" fillId="2" borderId="0" applyNumberFormat="0" applyBorder="0" applyAlignment="0" applyProtection="0"/>
    <xf numFmtId="0" fontId="1" fillId="3" borderId="0" applyNumberFormat="0" applyBorder="0" applyAlignment="0" applyProtection="0"/>
  </cellStyleXfs>
  <cellXfs count="84">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7" xfId="0" applyBorder="1"/>
    <xf numFmtId="0" fontId="0" fillId="0" borderId="13" xfId="0" applyBorder="1"/>
    <xf numFmtId="0" fontId="3" fillId="0" borderId="0" xfId="0" applyFont="1" applyBorder="1"/>
    <xf numFmtId="0" fontId="0" fillId="0" borderId="14" xfId="0" applyBorder="1"/>
    <xf numFmtId="2" fontId="0" fillId="0" borderId="14" xfId="0" applyNumberFormat="1" applyBorder="1"/>
    <xf numFmtId="0" fontId="0" fillId="0" borderId="15" xfId="0" applyBorder="1"/>
    <xf numFmtId="0" fontId="0" fillId="0" borderId="1" xfId="0" applyBorder="1" applyAlignment="1">
      <alignment wrapText="1"/>
    </xf>
    <xf numFmtId="0" fontId="0" fillId="0" borderId="17" xfId="0" applyBorder="1"/>
    <xf numFmtId="164" fontId="0" fillId="0" borderId="1" xfId="0" applyNumberFormat="1" applyBorder="1"/>
    <xf numFmtId="2" fontId="6" fillId="0" borderId="0" xfId="0" applyNumberFormat="1" applyFont="1"/>
    <xf numFmtId="0" fontId="0" fillId="0" borderId="19" xfId="0" applyBorder="1"/>
    <xf numFmtId="0" fontId="0" fillId="0" borderId="21" xfId="0" applyBorder="1"/>
    <xf numFmtId="0" fontId="0" fillId="0" borderId="22" xfId="0" applyBorder="1"/>
    <xf numFmtId="0" fontId="0" fillId="0" borderId="24" xfId="0" applyBorder="1"/>
    <xf numFmtId="164" fontId="0" fillId="0" borderId="4" xfId="0" applyNumberFormat="1" applyBorder="1"/>
    <xf numFmtId="0" fontId="7" fillId="0" borderId="6" xfId="0" applyFont="1" applyBorder="1"/>
    <xf numFmtId="0" fontId="0" fillId="0" borderId="18" xfId="0" applyBorder="1"/>
    <xf numFmtId="0" fontId="3" fillId="0" borderId="18" xfId="0" applyFont="1" applyBorder="1"/>
    <xf numFmtId="164" fontId="3" fillId="0" borderId="1" xfId="0" applyNumberFormat="1" applyFont="1" applyBorder="1"/>
    <xf numFmtId="164" fontId="5" fillId="0" borderId="1" xfId="0" applyNumberFormat="1" applyFont="1" applyBorder="1"/>
    <xf numFmtId="164" fontId="0" fillId="0" borderId="8" xfId="0" applyNumberFormat="1" applyBorder="1"/>
    <xf numFmtId="164" fontId="0" fillId="0" borderId="9" xfId="0" applyNumberFormat="1" applyBorder="1"/>
    <xf numFmtId="164" fontId="0" fillId="0" borderId="19" xfId="0" applyNumberFormat="1" applyBorder="1"/>
    <xf numFmtId="164" fontId="0" fillId="0" borderId="1" xfId="0" applyNumberFormat="1" applyBorder="1" applyAlignment="1">
      <alignment horizontal="right"/>
    </xf>
    <xf numFmtId="164" fontId="0" fillId="0" borderId="0" xfId="0" applyNumberFormat="1"/>
    <xf numFmtId="0" fontId="1" fillId="3" borderId="25" xfId="3" applyBorder="1"/>
    <xf numFmtId="0" fontId="8" fillId="0" borderId="6" xfId="0" applyFont="1" applyBorder="1" applyAlignment="1">
      <alignment vertical="top" wrapText="1"/>
    </xf>
    <xf numFmtId="0" fontId="1" fillId="3" borderId="16" xfId="3" applyBorder="1" applyAlignment="1">
      <alignment vertical="center"/>
    </xf>
    <xf numFmtId="0" fontId="10" fillId="0" borderId="0" xfId="0" applyFont="1"/>
    <xf numFmtId="164" fontId="10" fillId="0" borderId="0" xfId="0" applyNumberFormat="1" applyFont="1"/>
    <xf numFmtId="0" fontId="11" fillId="2" borderId="12" xfId="2" applyFont="1" applyBorder="1"/>
    <xf numFmtId="164" fontId="11" fillId="2" borderId="16" xfId="2" applyNumberFormat="1" applyFont="1" applyBorder="1"/>
    <xf numFmtId="164" fontId="11" fillId="2" borderId="23" xfId="2" applyNumberFormat="1" applyFont="1" applyBorder="1"/>
    <xf numFmtId="164" fontId="11" fillId="2" borderId="27" xfId="2" applyNumberFormat="1" applyFont="1" applyBorder="1"/>
    <xf numFmtId="0" fontId="11" fillId="2" borderId="28" xfId="2" applyFont="1" applyBorder="1"/>
    <xf numFmtId="0" fontId="11" fillId="2" borderId="29" xfId="2" applyFont="1" applyBorder="1"/>
    <xf numFmtId="164" fontId="12" fillId="0" borderId="0" xfId="0" applyNumberFormat="1" applyFont="1"/>
    <xf numFmtId="0" fontId="0" fillId="4" borderId="12" xfId="0" applyFill="1" applyBorder="1" applyAlignment="1">
      <alignment horizontal="center"/>
    </xf>
    <xf numFmtId="0" fontId="0" fillId="4" borderId="16" xfId="0" applyFill="1" applyBorder="1" applyAlignment="1">
      <alignment horizontal="center"/>
    </xf>
    <xf numFmtId="0" fontId="0" fillId="0" borderId="30" xfId="0" applyBorder="1"/>
    <xf numFmtId="0" fontId="2" fillId="0" borderId="2" xfId="1" applyBorder="1"/>
    <xf numFmtId="0" fontId="2" fillId="0" borderId="20" xfId="1" applyBorder="1"/>
    <xf numFmtId="0" fontId="2" fillId="0" borderId="3" xfId="1" applyBorder="1"/>
    <xf numFmtId="0" fontId="0" fillId="4" borderId="10" xfId="0" applyFill="1" applyBorder="1" applyAlignment="1">
      <alignment horizontal="center"/>
    </xf>
    <xf numFmtId="0" fontId="0" fillId="4" borderId="11" xfId="0" applyFill="1" applyBorder="1" applyAlignment="1">
      <alignment horizontal="center"/>
    </xf>
    <xf numFmtId="2" fontId="0" fillId="4" borderId="11" xfId="0" applyNumberFormat="1" applyFill="1" applyBorder="1" applyAlignment="1">
      <alignment horizontal="center"/>
    </xf>
    <xf numFmtId="0" fontId="0" fillId="4" borderId="11" xfId="0" applyFill="1" applyBorder="1" applyAlignment="1">
      <alignment horizontal="center" wrapText="1"/>
    </xf>
    <xf numFmtId="0" fontId="3" fillId="4" borderId="11" xfId="0" applyFont="1" applyFill="1" applyBorder="1" applyAlignment="1">
      <alignment horizontal="center"/>
    </xf>
    <xf numFmtId="0" fontId="0" fillId="4" borderId="26" xfId="0" applyFill="1" applyBorder="1" applyAlignment="1">
      <alignment horizontal="center"/>
    </xf>
    <xf numFmtId="0" fontId="7" fillId="4" borderId="26" xfId="0" applyFont="1" applyFill="1" applyBorder="1" applyAlignment="1">
      <alignment horizontal="center"/>
    </xf>
    <xf numFmtId="0" fontId="0" fillId="0" borderId="23" xfId="0" applyBorder="1"/>
    <xf numFmtId="0" fontId="0" fillId="0" borderId="31" xfId="0" applyBorder="1" applyAlignment="1">
      <alignment wrapText="1"/>
    </xf>
    <xf numFmtId="0" fontId="0" fillId="0" borderId="31" xfId="0" applyBorder="1"/>
    <xf numFmtId="0" fontId="0" fillId="0" borderId="27" xfId="0" applyBorder="1"/>
    <xf numFmtId="0" fontId="0" fillId="0" borderId="32" xfId="0" applyBorder="1"/>
    <xf numFmtId="0" fontId="0" fillId="0" borderId="23" xfId="0" applyBorder="1" applyAlignment="1">
      <alignment wrapText="1"/>
    </xf>
    <xf numFmtId="0" fontId="0" fillId="0" borderId="33" xfId="0" applyBorder="1" applyAlignment="1">
      <alignment wrapText="1"/>
    </xf>
    <xf numFmtId="0" fontId="0" fillId="0" borderId="27" xfId="0" applyBorder="1" applyAlignment="1">
      <alignment wrapText="1"/>
    </xf>
    <xf numFmtId="0" fontId="9" fillId="0" borderId="31" xfId="0" applyFont="1" applyBorder="1" applyAlignment="1">
      <alignment wrapText="1"/>
    </xf>
    <xf numFmtId="0" fontId="9" fillId="0" borderId="31" xfId="0" applyFont="1" applyFill="1" applyBorder="1" applyAlignment="1">
      <alignment wrapText="1"/>
    </xf>
    <xf numFmtId="0" fontId="3" fillId="0" borderId="31" xfId="0" applyFont="1" applyBorder="1"/>
    <xf numFmtId="0" fontId="3" fillId="0" borderId="31" xfId="0" applyFont="1" applyBorder="1" applyAlignment="1">
      <alignment wrapText="1"/>
    </xf>
    <xf numFmtId="0" fontId="7" fillId="0" borderId="27" xfId="0" applyFont="1" applyBorder="1"/>
    <xf numFmtId="0" fontId="0" fillId="4" borderId="34" xfId="0" applyFill="1" applyBorder="1" applyAlignment="1">
      <alignment horizontal="center"/>
    </xf>
    <xf numFmtId="0" fontId="0" fillId="0" borderId="23" xfId="0" applyBorder="1" applyAlignment="1">
      <alignment vertical="center"/>
    </xf>
    <xf numFmtId="0" fontId="0" fillId="0" borderId="31" xfId="0" applyBorder="1" applyAlignment="1">
      <alignment vertical="center" wrapText="1"/>
    </xf>
    <xf numFmtId="0" fontId="0" fillId="0" borderId="31" xfId="0" applyBorder="1" applyAlignment="1">
      <alignment vertical="center"/>
    </xf>
    <xf numFmtId="0" fontId="0" fillId="0" borderId="33" xfId="0" applyBorder="1" applyAlignment="1">
      <alignment vertical="center" wrapText="1"/>
    </xf>
    <xf numFmtId="0" fontId="0" fillId="0" borderId="27" xfId="0" applyBorder="1" applyAlignment="1">
      <alignment vertical="center" wrapText="1"/>
    </xf>
    <xf numFmtId="0" fontId="0" fillId="0" borderId="35" xfId="0" applyBorder="1" applyAlignment="1">
      <alignment vertical="top" wrapText="1"/>
    </xf>
    <xf numFmtId="0" fontId="3" fillId="0" borderId="36" xfId="0" applyFont="1" applyBorder="1" applyAlignment="1">
      <alignment vertical="top" wrapText="1"/>
    </xf>
    <xf numFmtId="0" fontId="5" fillId="0" borderId="35" xfId="0" applyFont="1" applyBorder="1" applyAlignment="1">
      <alignment vertical="top" wrapText="1"/>
    </xf>
    <xf numFmtId="0" fontId="0" fillId="0" borderId="37" xfId="0" applyBorder="1" applyAlignment="1">
      <alignment vertical="top" wrapText="1"/>
    </xf>
    <xf numFmtId="0" fontId="0" fillId="0" borderId="36" xfId="0" applyBorder="1" applyAlignment="1">
      <alignment vertical="top" wrapText="1"/>
    </xf>
    <xf numFmtId="0" fontId="0" fillId="0" borderId="38" xfId="0" applyBorder="1" applyAlignment="1">
      <alignment vertical="top" wrapText="1"/>
    </xf>
    <xf numFmtId="0" fontId="0" fillId="0" borderId="0" xfId="0" applyAlignment="1"/>
    <xf numFmtId="0" fontId="9" fillId="0" borderId="0" xfId="0" applyFont="1"/>
  </cellXfs>
  <cellStyles count="4">
    <cellStyle name="60% - Accent6" xfId="3" builtinId="52"/>
    <cellStyle name="Good" xfId="2" builtinId="26"/>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eedstudio.com/Grove-Slide-Potentiometer.html" TargetMode="External"/><Relationship Id="rId13" Type="http://schemas.openxmlformats.org/officeDocument/2006/relationships/hyperlink" Target="https://www.grainger.com/product/3M-PVC-Electrical-Tape-55EV85" TargetMode="External"/><Relationship Id="rId3" Type="http://schemas.openxmlformats.org/officeDocument/2006/relationships/hyperlink" Target="https://www.sparkfun.com/products/15446" TargetMode="External"/><Relationship Id="rId7" Type="http://schemas.openxmlformats.org/officeDocument/2006/relationships/hyperlink" Target="https://www.seeedstudio.com/Grove-Vibration-Motor.html" TargetMode="External"/><Relationship Id="rId12" Type="http://schemas.openxmlformats.org/officeDocument/2006/relationships/hyperlink" Target="https://www.grainger.com/product/J-B-WELD-Epoxy-Adhesive-6UEL5" TargetMode="External"/><Relationship Id="rId17" Type="http://schemas.openxmlformats.org/officeDocument/2006/relationships/hyperlink" Target="https://www.anker.com/products/variant/powercore-ii-20000/A1260011" TargetMode="External"/><Relationship Id="rId2" Type="http://schemas.openxmlformats.org/officeDocument/2006/relationships/hyperlink" Target="https://www.sparkfun.com/products/14028?src=raspberrypi" TargetMode="External"/><Relationship Id="rId16" Type="http://schemas.openxmlformats.org/officeDocument/2006/relationships/hyperlink" Target="https://www.seeedstudio.com/Grove-Universal-4-Pin-Buckled-20cm-Cable-5-PCs-pack.html" TargetMode="External"/><Relationship Id="rId1" Type="http://schemas.openxmlformats.org/officeDocument/2006/relationships/hyperlink" Target="https://www.sparkfun.com/products/15448" TargetMode="External"/><Relationship Id="rId6" Type="http://schemas.openxmlformats.org/officeDocument/2006/relationships/hyperlink" Target="https://www.seeedstudio.com/Grove-Ultrasonic-Distance-Sensor.html" TargetMode="External"/><Relationship Id="rId11" Type="http://schemas.openxmlformats.org/officeDocument/2006/relationships/hyperlink" Target="https://www.grainger.com/product/FABORY-M2-5-0-45mm-Machine-Screw-31JT02" TargetMode="External"/><Relationship Id="rId5" Type="http://schemas.openxmlformats.org/officeDocument/2006/relationships/hyperlink" Target="https://www.seeedstudio.com/buttons-c-928/Grove-Button.html" TargetMode="External"/><Relationship Id="rId15" Type="http://schemas.openxmlformats.org/officeDocument/2006/relationships/hyperlink" Target="https://www.grainger.com/product/FABORY-Hex-Nut-6CA28" TargetMode="External"/><Relationship Id="rId10" Type="http://schemas.openxmlformats.org/officeDocument/2006/relationships/hyperlink" Target="https://www.seeedstudio.com/Grove-6-Axis-Accelerometer-Gyroscope.html" TargetMode="External"/><Relationship Id="rId4" Type="http://schemas.openxmlformats.org/officeDocument/2006/relationships/hyperlink" Target="https://www.seeedstudio.com/GrovePi.html" TargetMode="External"/><Relationship Id="rId9" Type="http://schemas.openxmlformats.org/officeDocument/2006/relationships/hyperlink" Target="https://www.bettymills.com/folding-blind-canes-gf-health-5961" TargetMode="External"/><Relationship Id="rId14" Type="http://schemas.openxmlformats.org/officeDocument/2006/relationships/hyperlink" Target="https://www.grainger.com/product/FABORY-M2-5x6-mm-O-D-22UH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tabSelected="1" workbookViewId="0"/>
  </sheetViews>
  <sheetFormatPr defaultRowHeight="14.5" x14ac:dyDescent="0.35"/>
  <cols>
    <col min="1" max="1" width="16.26953125" bestFit="1" customWidth="1"/>
    <col min="2" max="2" width="59" bestFit="1" customWidth="1"/>
    <col min="3" max="3" width="21" bestFit="1" customWidth="1"/>
    <col min="4" max="4" width="16.26953125" bestFit="1" customWidth="1"/>
    <col min="5" max="5" width="13.453125" bestFit="1" customWidth="1"/>
    <col min="6" max="6" width="12.81640625" bestFit="1" customWidth="1"/>
    <col min="7" max="7" width="22.81640625" bestFit="1" customWidth="1"/>
    <col min="8" max="8" width="11.54296875" bestFit="1" customWidth="1"/>
    <col min="9" max="9" width="11.1796875" bestFit="1" customWidth="1"/>
    <col min="10" max="10" width="9.81640625" bestFit="1" customWidth="1"/>
    <col min="11" max="11" width="29.1796875" bestFit="1" customWidth="1"/>
    <col min="12" max="12" width="13.26953125" bestFit="1" customWidth="1"/>
    <col min="13" max="13" width="20.1796875" customWidth="1"/>
    <col min="14" max="14" width="22.1796875" bestFit="1" customWidth="1"/>
    <col min="15" max="15" width="14" bestFit="1" customWidth="1"/>
    <col min="16" max="16" width="27.7265625" bestFit="1" customWidth="1"/>
    <col min="17" max="17" width="85.26953125" bestFit="1" customWidth="1"/>
  </cols>
  <sheetData>
    <row r="1" spans="1:17" x14ac:dyDescent="0.35">
      <c r="A1" s="83" t="s">
        <v>104</v>
      </c>
    </row>
    <row r="2" spans="1:17" ht="15" thickBot="1" x14ac:dyDescent="0.4">
      <c r="A2" s="83" t="s">
        <v>105</v>
      </c>
    </row>
    <row r="3" spans="1:17" ht="44" thickBot="1" x14ac:dyDescent="0.4">
      <c r="A3" s="44" t="s">
        <v>0</v>
      </c>
      <c r="B3" s="50" t="s">
        <v>1</v>
      </c>
      <c r="C3" s="51" t="s">
        <v>2</v>
      </c>
      <c r="D3" s="52" t="s">
        <v>3</v>
      </c>
      <c r="E3" s="51" t="s">
        <v>4</v>
      </c>
      <c r="F3" s="51" t="s">
        <v>5</v>
      </c>
      <c r="G3" s="51" t="s">
        <v>6</v>
      </c>
      <c r="H3" s="51" t="s">
        <v>7</v>
      </c>
      <c r="I3" s="51" t="s">
        <v>8</v>
      </c>
      <c r="J3" s="51" t="s">
        <v>9</v>
      </c>
      <c r="K3" s="51" t="s">
        <v>10</v>
      </c>
      <c r="L3" s="51" t="s">
        <v>11</v>
      </c>
      <c r="M3" s="53" t="s">
        <v>12</v>
      </c>
      <c r="N3" s="54" t="s">
        <v>13</v>
      </c>
      <c r="O3" s="54" t="s">
        <v>14</v>
      </c>
      <c r="P3" s="51" t="s">
        <v>15</v>
      </c>
      <c r="Q3" s="55" t="s">
        <v>16</v>
      </c>
    </row>
    <row r="4" spans="1:17" x14ac:dyDescent="0.35">
      <c r="A4" s="32" t="s">
        <v>17</v>
      </c>
      <c r="B4" s="23"/>
      <c r="C4" s="10"/>
      <c r="D4" s="11"/>
      <c r="E4" s="10"/>
      <c r="F4" s="12"/>
      <c r="G4" s="8"/>
      <c r="H4" s="23"/>
      <c r="I4" s="10"/>
      <c r="J4" s="10"/>
      <c r="K4" s="12"/>
      <c r="L4" s="6"/>
      <c r="M4" s="10"/>
      <c r="N4" s="24"/>
      <c r="O4" s="9"/>
      <c r="P4" s="12"/>
      <c r="Q4" s="46"/>
    </row>
    <row r="5" spans="1:17" ht="26.25" customHeight="1" x14ac:dyDescent="0.35">
      <c r="A5" s="6"/>
      <c r="B5" s="57" t="s">
        <v>18</v>
      </c>
      <c r="C5" s="14" t="s">
        <v>19</v>
      </c>
      <c r="D5" s="15">
        <v>35</v>
      </c>
      <c r="E5" s="1">
        <v>1</v>
      </c>
      <c r="F5" s="27">
        <v>35</v>
      </c>
      <c r="G5" s="15">
        <v>9.5</v>
      </c>
      <c r="H5" s="14">
        <v>0</v>
      </c>
      <c r="I5" s="15">
        <f t="shared" ref="I5:I14" si="0">H5*33</f>
        <v>0</v>
      </c>
      <c r="J5" s="15">
        <f t="shared" ref="J5:J14" si="1">G5+D5</f>
        <v>44.5</v>
      </c>
      <c r="K5" s="1" t="s">
        <v>20</v>
      </c>
      <c r="L5" s="1"/>
      <c r="M5" s="1">
        <v>5</v>
      </c>
      <c r="N5" s="1"/>
      <c r="O5" s="1"/>
      <c r="P5" s="13"/>
      <c r="Q5" s="47" t="s">
        <v>21</v>
      </c>
    </row>
    <row r="6" spans="1:17" x14ac:dyDescent="0.35">
      <c r="A6" s="6"/>
      <c r="B6" s="58" t="s">
        <v>22</v>
      </c>
      <c r="C6" s="14" t="s">
        <v>19</v>
      </c>
      <c r="D6" s="15">
        <v>25</v>
      </c>
      <c r="E6" s="1">
        <v>1</v>
      </c>
      <c r="F6" s="27">
        <f>D6/E6</f>
        <v>25</v>
      </c>
      <c r="G6" s="15">
        <v>9.5</v>
      </c>
      <c r="H6" s="14">
        <v>0</v>
      </c>
      <c r="I6" s="15">
        <f t="shared" si="0"/>
        <v>0</v>
      </c>
      <c r="J6" s="15">
        <f t="shared" si="1"/>
        <v>34.5</v>
      </c>
      <c r="K6" s="1" t="s">
        <v>23</v>
      </c>
      <c r="L6" s="1"/>
      <c r="M6" s="1">
        <v>5</v>
      </c>
      <c r="N6" s="1"/>
      <c r="O6" s="1"/>
      <c r="P6" s="1"/>
      <c r="Q6" s="47" t="s">
        <v>24</v>
      </c>
    </row>
    <row r="7" spans="1:17" ht="29" x14ac:dyDescent="0.35">
      <c r="A7" s="6"/>
      <c r="B7" s="58" t="s">
        <v>25</v>
      </c>
      <c r="C7" s="14" t="s">
        <v>19</v>
      </c>
      <c r="D7" s="15">
        <v>8</v>
      </c>
      <c r="E7" s="1">
        <v>1</v>
      </c>
      <c r="F7" s="27">
        <f>D7/E7</f>
        <v>8</v>
      </c>
      <c r="G7" s="15">
        <v>9.5</v>
      </c>
      <c r="H7" s="14">
        <v>0</v>
      </c>
      <c r="I7" s="15">
        <f t="shared" si="0"/>
        <v>0</v>
      </c>
      <c r="J7" s="15">
        <f t="shared" si="1"/>
        <v>17.5</v>
      </c>
      <c r="K7" s="1" t="s">
        <v>26</v>
      </c>
      <c r="L7" s="1"/>
      <c r="M7" s="1">
        <v>5</v>
      </c>
      <c r="N7" s="1"/>
      <c r="O7" s="1"/>
      <c r="P7" s="1"/>
      <c r="Q7" s="47" t="s">
        <v>27</v>
      </c>
    </row>
    <row r="8" spans="1:17" x14ac:dyDescent="0.35">
      <c r="A8" s="6"/>
      <c r="B8" s="59" t="s">
        <v>28</v>
      </c>
      <c r="C8" s="14" t="s">
        <v>29</v>
      </c>
      <c r="D8" s="15">
        <v>30</v>
      </c>
      <c r="E8" s="1">
        <v>1</v>
      </c>
      <c r="F8" s="27">
        <f>D8/E8</f>
        <v>30</v>
      </c>
      <c r="G8" s="15">
        <v>8.84</v>
      </c>
      <c r="H8" s="14">
        <v>0</v>
      </c>
      <c r="I8" s="15">
        <f t="shared" si="0"/>
        <v>0</v>
      </c>
      <c r="J8" s="15">
        <f t="shared" si="1"/>
        <v>38.840000000000003</v>
      </c>
      <c r="K8" s="1" t="s">
        <v>30</v>
      </c>
      <c r="L8" s="1"/>
      <c r="M8" s="1">
        <v>5</v>
      </c>
      <c r="N8" s="1"/>
      <c r="O8" s="1"/>
      <c r="P8" s="1"/>
      <c r="Q8" s="47" t="s">
        <v>31</v>
      </c>
    </row>
    <row r="9" spans="1:17" x14ac:dyDescent="0.35">
      <c r="A9" s="6"/>
      <c r="B9" s="59" t="s">
        <v>32</v>
      </c>
      <c r="C9" s="14" t="s">
        <v>29</v>
      </c>
      <c r="D9" s="15">
        <v>1.9</v>
      </c>
      <c r="E9" s="1">
        <v>1</v>
      </c>
      <c r="F9" s="27">
        <f>D9/E9</f>
        <v>1.9</v>
      </c>
      <c r="G9" s="25">
        <v>8.84</v>
      </c>
      <c r="H9" s="14">
        <v>0</v>
      </c>
      <c r="I9" s="15">
        <f t="shared" si="0"/>
        <v>0</v>
      </c>
      <c r="J9" s="15">
        <f t="shared" si="1"/>
        <v>10.74</v>
      </c>
      <c r="K9" s="1" t="s">
        <v>33</v>
      </c>
      <c r="L9" s="1"/>
      <c r="M9" s="1">
        <v>5</v>
      </c>
      <c r="N9" s="1"/>
      <c r="O9" s="1"/>
      <c r="P9" s="1"/>
      <c r="Q9" s="47" t="s">
        <v>34</v>
      </c>
    </row>
    <row r="10" spans="1:17" x14ac:dyDescent="0.35">
      <c r="A10" s="6"/>
      <c r="B10" s="59" t="s">
        <v>35</v>
      </c>
      <c r="C10" s="14" t="s">
        <v>29</v>
      </c>
      <c r="D10" s="15">
        <f>F10*E10</f>
        <v>8.6999999999999993</v>
      </c>
      <c r="E10" s="1">
        <v>3</v>
      </c>
      <c r="F10" s="15">
        <v>2.9</v>
      </c>
      <c r="G10" s="25">
        <v>8.84</v>
      </c>
      <c r="H10" s="14">
        <v>0</v>
      </c>
      <c r="I10" s="15">
        <f t="shared" si="0"/>
        <v>0</v>
      </c>
      <c r="J10" s="15">
        <f t="shared" si="1"/>
        <v>17.54</v>
      </c>
      <c r="K10" s="1" t="s">
        <v>36</v>
      </c>
      <c r="L10" s="1"/>
      <c r="M10" s="1">
        <v>5</v>
      </c>
      <c r="N10" s="1"/>
      <c r="O10" s="1"/>
      <c r="P10" s="1"/>
      <c r="Q10" s="47" t="s">
        <v>37</v>
      </c>
    </row>
    <row r="11" spans="1:17" x14ac:dyDescent="0.35">
      <c r="A11" s="6"/>
      <c r="B11" s="59" t="s">
        <v>38</v>
      </c>
      <c r="C11" s="14" t="s">
        <v>29</v>
      </c>
      <c r="D11" s="15">
        <v>3.9</v>
      </c>
      <c r="E11" s="1">
        <v>1</v>
      </c>
      <c r="F11" s="27">
        <f>D11/E11</f>
        <v>3.9</v>
      </c>
      <c r="G11" s="25">
        <v>8.84</v>
      </c>
      <c r="H11" s="14">
        <v>0</v>
      </c>
      <c r="I11" s="15">
        <f t="shared" si="0"/>
        <v>0</v>
      </c>
      <c r="J11" s="15">
        <f t="shared" si="1"/>
        <v>12.74</v>
      </c>
      <c r="K11" s="1" t="s">
        <v>39</v>
      </c>
      <c r="L11" s="1"/>
      <c r="M11" s="1">
        <v>5</v>
      </c>
      <c r="N11" s="1"/>
      <c r="O11" s="1"/>
      <c r="P11" s="1"/>
      <c r="Q11" s="47" t="s">
        <v>40</v>
      </c>
    </row>
    <row r="12" spans="1:17" x14ac:dyDescent="0.35">
      <c r="A12" s="6"/>
      <c r="B12" s="58" t="s">
        <v>41</v>
      </c>
      <c r="C12" s="14" t="s">
        <v>29</v>
      </c>
      <c r="D12" s="15">
        <v>9.9</v>
      </c>
      <c r="E12" s="1">
        <v>1</v>
      </c>
      <c r="F12" s="27">
        <f>D12/E12</f>
        <v>9.9</v>
      </c>
      <c r="G12" s="25">
        <v>8.84</v>
      </c>
      <c r="H12" s="14">
        <v>0</v>
      </c>
      <c r="I12" s="15">
        <f t="shared" si="0"/>
        <v>0</v>
      </c>
      <c r="J12" s="15">
        <f t="shared" si="1"/>
        <v>18.740000000000002</v>
      </c>
      <c r="K12" s="1" t="s">
        <v>42</v>
      </c>
      <c r="L12" s="1"/>
      <c r="M12" s="1">
        <v>5</v>
      </c>
      <c r="N12" s="1"/>
      <c r="O12" s="1"/>
      <c r="P12" s="1"/>
      <c r="Q12" s="47" t="s">
        <v>43</v>
      </c>
    </row>
    <row r="13" spans="1:17" x14ac:dyDescent="0.35">
      <c r="A13" s="6"/>
      <c r="B13" s="59" t="s">
        <v>44</v>
      </c>
      <c r="C13" s="14" t="s">
        <v>45</v>
      </c>
      <c r="D13" s="15">
        <v>53.75</v>
      </c>
      <c r="E13" s="1">
        <v>1</v>
      </c>
      <c r="F13" s="27">
        <f>D13/E13</f>
        <v>53.75</v>
      </c>
      <c r="G13" s="30">
        <v>0</v>
      </c>
      <c r="H13" s="14">
        <v>0</v>
      </c>
      <c r="I13" s="15">
        <f t="shared" si="0"/>
        <v>0</v>
      </c>
      <c r="J13" s="15">
        <f t="shared" si="1"/>
        <v>53.75</v>
      </c>
      <c r="K13" s="1" t="s">
        <v>46</v>
      </c>
      <c r="L13" s="1"/>
      <c r="M13" s="1">
        <v>5</v>
      </c>
      <c r="N13" s="1"/>
      <c r="O13" s="1"/>
      <c r="P13" s="1"/>
      <c r="Q13" s="47" t="s">
        <v>47</v>
      </c>
    </row>
    <row r="14" spans="1:17" x14ac:dyDescent="0.35">
      <c r="A14" s="6"/>
      <c r="B14" s="60" t="s">
        <v>48</v>
      </c>
      <c r="C14" s="14" t="s">
        <v>29</v>
      </c>
      <c r="D14" s="15">
        <v>5.9</v>
      </c>
      <c r="E14" s="1">
        <v>1</v>
      </c>
      <c r="F14" s="27">
        <f>D14/E14</f>
        <v>5.9</v>
      </c>
      <c r="G14" s="25">
        <v>8.84</v>
      </c>
      <c r="H14" s="14">
        <v>0</v>
      </c>
      <c r="I14" s="15">
        <f t="shared" si="0"/>
        <v>0</v>
      </c>
      <c r="J14" s="15">
        <f t="shared" si="1"/>
        <v>14.74</v>
      </c>
      <c r="K14" s="1" t="s">
        <v>49</v>
      </c>
      <c r="L14" s="1"/>
      <c r="M14" s="1">
        <v>5</v>
      </c>
      <c r="N14" s="1"/>
      <c r="O14" s="1"/>
      <c r="P14" s="1"/>
      <c r="Q14" s="47" t="s">
        <v>50</v>
      </c>
    </row>
    <row r="15" spans="1:17" x14ac:dyDescent="0.35">
      <c r="A15" s="34" t="s">
        <v>51</v>
      </c>
      <c r="B15" s="23"/>
      <c r="C15" s="1"/>
      <c r="D15" s="15"/>
      <c r="E15" s="1"/>
      <c r="F15" s="27"/>
      <c r="G15" s="15"/>
      <c r="H15" s="14"/>
      <c r="I15" s="15"/>
      <c r="J15" s="15"/>
      <c r="K15" s="1"/>
      <c r="L15" s="1"/>
      <c r="M15" s="1"/>
      <c r="N15" s="1"/>
      <c r="O15" s="1"/>
      <c r="P15" s="1"/>
      <c r="Q15" s="2"/>
    </row>
    <row r="16" spans="1:17" x14ac:dyDescent="0.35">
      <c r="A16" s="6"/>
      <c r="B16" s="62" t="s">
        <v>52</v>
      </c>
      <c r="C16" s="14" t="s">
        <v>53</v>
      </c>
      <c r="D16" s="15">
        <v>14.52</v>
      </c>
      <c r="E16" s="1">
        <v>1</v>
      </c>
      <c r="F16" s="27">
        <f t="shared" ref="F16:F22" si="2">D16/E16</f>
        <v>14.52</v>
      </c>
      <c r="G16" s="26">
        <v>8.16</v>
      </c>
      <c r="H16" s="14">
        <v>0</v>
      </c>
      <c r="I16" s="15">
        <f t="shared" ref="I16:I22" si="3">H16*33</f>
        <v>0</v>
      </c>
      <c r="J16" s="15">
        <f t="shared" ref="J16:J22" si="4">G16+D16</f>
        <v>22.68</v>
      </c>
      <c r="K16" s="1" t="s">
        <v>54</v>
      </c>
      <c r="L16" s="1"/>
      <c r="M16" s="1">
        <v>5</v>
      </c>
      <c r="N16" s="1"/>
      <c r="O16" s="1"/>
      <c r="P16" s="1"/>
      <c r="Q16" s="47" t="s">
        <v>55</v>
      </c>
    </row>
    <row r="17" spans="1:17" x14ac:dyDescent="0.35">
      <c r="A17" s="6"/>
      <c r="B17" s="58" t="s">
        <v>56</v>
      </c>
      <c r="C17" s="14" t="s">
        <v>57</v>
      </c>
      <c r="D17" s="15">
        <v>7</v>
      </c>
      <c r="E17" s="1">
        <v>1</v>
      </c>
      <c r="F17" s="27">
        <f t="shared" si="2"/>
        <v>7</v>
      </c>
      <c r="G17" s="15">
        <v>10.98</v>
      </c>
      <c r="H17" s="14">
        <v>0</v>
      </c>
      <c r="I17" s="15">
        <f t="shared" si="3"/>
        <v>0</v>
      </c>
      <c r="J17" s="15">
        <f t="shared" si="4"/>
        <v>17.98</v>
      </c>
      <c r="K17" s="1" t="s">
        <v>58</v>
      </c>
      <c r="L17" s="1"/>
      <c r="M17" s="1">
        <v>5</v>
      </c>
      <c r="N17" s="1"/>
      <c r="O17" s="1"/>
      <c r="P17" s="1"/>
      <c r="Q17" s="47" t="s">
        <v>59</v>
      </c>
    </row>
    <row r="18" spans="1:17" ht="29" x14ac:dyDescent="0.35">
      <c r="A18" s="6"/>
      <c r="B18" s="58" t="s">
        <v>60</v>
      </c>
      <c r="C18" s="14" t="s">
        <v>57</v>
      </c>
      <c r="D18" s="15">
        <v>1.87</v>
      </c>
      <c r="E18" s="1">
        <v>1</v>
      </c>
      <c r="F18" s="27">
        <f t="shared" si="2"/>
        <v>1.87</v>
      </c>
      <c r="G18" s="15">
        <v>10.98</v>
      </c>
      <c r="H18" s="14">
        <v>0</v>
      </c>
      <c r="I18" s="15">
        <f t="shared" si="3"/>
        <v>0</v>
      </c>
      <c r="J18" s="15">
        <f t="shared" si="4"/>
        <v>12.850000000000001</v>
      </c>
      <c r="K18" s="1" t="s">
        <v>26</v>
      </c>
      <c r="L18" s="1"/>
      <c r="M18" s="1">
        <v>5</v>
      </c>
      <c r="N18" s="1"/>
      <c r="O18" s="1"/>
      <c r="P18" s="1"/>
      <c r="Q18" s="47" t="s">
        <v>61</v>
      </c>
    </row>
    <row r="19" spans="1:17" x14ac:dyDescent="0.35">
      <c r="A19" s="6"/>
      <c r="B19" s="63" t="s">
        <v>62</v>
      </c>
      <c r="C19" s="19" t="s">
        <v>29</v>
      </c>
      <c r="D19" s="29">
        <v>2.9</v>
      </c>
      <c r="E19" s="17">
        <v>5</v>
      </c>
      <c r="F19" s="27">
        <f t="shared" si="2"/>
        <v>0.57999999999999996</v>
      </c>
      <c r="G19" s="25">
        <v>8.84</v>
      </c>
      <c r="H19" s="19">
        <v>0</v>
      </c>
      <c r="I19" s="15">
        <f t="shared" si="3"/>
        <v>0</v>
      </c>
      <c r="J19" s="15">
        <f t="shared" si="4"/>
        <v>11.74</v>
      </c>
      <c r="K19" s="17" t="s">
        <v>26</v>
      </c>
      <c r="L19" s="17"/>
      <c r="M19" s="1">
        <v>5</v>
      </c>
      <c r="N19" s="1"/>
      <c r="O19" s="17"/>
      <c r="P19" s="17"/>
      <c r="Q19" s="48" t="s">
        <v>63</v>
      </c>
    </row>
    <row r="20" spans="1:17" ht="29" x14ac:dyDescent="0.35">
      <c r="A20" s="6"/>
      <c r="B20" s="58" t="s">
        <v>64</v>
      </c>
      <c r="C20" s="14" t="s">
        <v>57</v>
      </c>
      <c r="D20" s="15">
        <v>2.74</v>
      </c>
      <c r="E20" s="1">
        <v>50</v>
      </c>
      <c r="F20" s="27">
        <f t="shared" si="2"/>
        <v>5.4800000000000001E-2</v>
      </c>
      <c r="G20" s="15">
        <v>10.98</v>
      </c>
      <c r="H20" s="14">
        <v>0</v>
      </c>
      <c r="I20" s="15">
        <f t="shared" si="3"/>
        <v>0</v>
      </c>
      <c r="J20" s="15">
        <f t="shared" si="4"/>
        <v>13.72</v>
      </c>
      <c r="K20" s="1" t="s">
        <v>26</v>
      </c>
      <c r="L20" s="1"/>
      <c r="M20" s="1">
        <v>5</v>
      </c>
      <c r="N20" s="1"/>
      <c r="O20" s="1"/>
      <c r="P20" s="1"/>
      <c r="Q20" s="47" t="s">
        <v>65</v>
      </c>
    </row>
    <row r="21" spans="1:17" ht="29" x14ac:dyDescent="0.35">
      <c r="A21" s="6"/>
      <c r="B21" s="58" t="s">
        <v>66</v>
      </c>
      <c r="C21" s="14" t="s">
        <v>57</v>
      </c>
      <c r="D21" s="15">
        <v>4.1100000000000003</v>
      </c>
      <c r="E21" s="1">
        <v>50</v>
      </c>
      <c r="F21" s="27">
        <f t="shared" si="2"/>
        <v>8.2200000000000009E-2</v>
      </c>
      <c r="G21" s="15">
        <v>10.98</v>
      </c>
      <c r="H21" s="14">
        <v>0</v>
      </c>
      <c r="I21" s="15">
        <f t="shared" si="3"/>
        <v>0</v>
      </c>
      <c r="J21" s="15">
        <f t="shared" si="4"/>
        <v>15.09</v>
      </c>
      <c r="K21" s="1" t="s">
        <v>26</v>
      </c>
      <c r="L21" s="1"/>
      <c r="M21" s="1">
        <v>5</v>
      </c>
      <c r="N21" s="1"/>
      <c r="O21" s="1"/>
      <c r="P21" s="1"/>
      <c r="Q21" s="47" t="s">
        <v>67</v>
      </c>
    </row>
    <row r="22" spans="1:17" x14ac:dyDescent="0.35">
      <c r="A22" s="7"/>
      <c r="B22" s="64" t="s">
        <v>68</v>
      </c>
      <c r="C22" s="20" t="s">
        <v>57</v>
      </c>
      <c r="D22" s="21">
        <v>0.54</v>
      </c>
      <c r="E22" s="5">
        <v>50</v>
      </c>
      <c r="F22" s="28">
        <f t="shared" si="2"/>
        <v>1.0800000000000001E-2</v>
      </c>
      <c r="G22" s="21">
        <v>10.98</v>
      </c>
      <c r="H22" s="20">
        <v>0</v>
      </c>
      <c r="I22" s="21">
        <f t="shared" si="3"/>
        <v>0</v>
      </c>
      <c r="J22" s="21">
        <f t="shared" si="4"/>
        <v>11.52</v>
      </c>
      <c r="K22" s="5" t="s">
        <v>26</v>
      </c>
      <c r="L22" s="5"/>
      <c r="M22" s="5">
        <v>5</v>
      </c>
      <c r="N22" s="5"/>
      <c r="O22" s="5"/>
      <c r="P22" s="5"/>
      <c r="Q22" s="49" t="s">
        <v>69</v>
      </c>
    </row>
    <row r="23" spans="1:17" x14ac:dyDescent="0.35">
      <c r="I23" s="31"/>
    </row>
    <row r="25" spans="1:17" ht="31" x14ac:dyDescent="0.7">
      <c r="B25" s="37" t="s">
        <v>70</v>
      </c>
      <c r="C25" s="38">
        <f>C26-H25</f>
        <v>253.21000000000006</v>
      </c>
      <c r="D25" s="82" t="s">
        <v>71</v>
      </c>
      <c r="H25" s="43">
        <f>SUM(G18:G22)+SUM(G8:G12)+SUM(G5:G6)</f>
        <v>115.96000000000001</v>
      </c>
    </row>
    <row r="26" spans="1:17" ht="31" x14ac:dyDescent="0.7">
      <c r="B26" s="41" t="s">
        <v>72</v>
      </c>
      <c r="C26" s="39">
        <f>SUM(J5:J22)</f>
        <v>369.17000000000007</v>
      </c>
      <c r="D26" s="82" t="s">
        <v>73</v>
      </c>
      <c r="F26" s="31"/>
      <c r="G26" s="35"/>
      <c r="H26" s="36"/>
    </row>
    <row r="27" spans="1:17" ht="31" x14ac:dyDescent="0.7">
      <c r="B27" s="42" t="s">
        <v>74</v>
      </c>
      <c r="C27" s="40">
        <v>33</v>
      </c>
      <c r="D27" s="82" t="s">
        <v>75</v>
      </c>
    </row>
    <row r="28" spans="1:17" ht="21" x14ac:dyDescent="0.5">
      <c r="D28" s="16"/>
    </row>
    <row r="29" spans="1:17" ht="18.75" customHeight="1" x14ac:dyDescent="0.35">
      <c r="B29" t="s">
        <v>76</v>
      </c>
    </row>
    <row r="30" spans="1:17" x14ac:dyDescent="0.35">
      <c r="B30" s="70" t="s">
        <v>1</v>
      </c>
      <c r="C30" s="44" t="s">
        <v>77</v>
      </c>
      <c r="D30" s="44" t="s">
        <v>78</v>
      </c>
      <c r="E30" s="44" t="s">
        <v>79</v>
      </c>
      <c r="F30" s="44" t="s">
        <v>80</v>
      </c>
      <c r="G30" s="45" t="s">
        <v>81</v>
      </c>
    </row>
    <row r="31" spans="1:17" x14ac:dyDescent="0.35">
      <c r="B31" s="62" t="s">
        <v>52</v>
      </c>
      <c r="C31" s="61">
        <v>0</v>
      </c>
      <c r="D31" s="8">
        <v>0</v>
      </c>
      <c r="E31" s="8">
        <v>0</v>
      </c>
      <c r="F31" s="8">
        <v>0</v>
      </c>
      <c r="G31" s="18">
        <f>SUM(C31:F31)/4 * 100</f>
        <v>0</v>
      </c>
    </row>
    <row r="32" spans="1:17" x14ac:dyDescent="0.35">
      <c r="B32" s="58" t="s">
        <v>18</v>
      </c>
      <c r="C32" s="14">
        <v>0</v>
      </c>
      <c r="D32" s="1">
        <v>0</v>
      </c>
      <c r="E32" s="1">
        <v>0</v>
      </c>
      <c r="F32" s="1">
        <v>0</v>
      </c>
      <c r="G32" s="2">
        <f t="shared" ref="G32:G46" si="5">SUM(C32:F32)/4 * 100</f>
        <v>0</v>
      </c>
    </row>
    <row r="33" spans="2:10" x14ac:dyDescent="0.35">
      <c r="B33" s="58" t="s">
        <v>22</v>
      </c>
      <c r="C33" s="14">
        <v>0</v>
      </c>
      <c r="D33" s="1">
        <v>0</v>
      </c>
      <c r="E33" s="1">
        <v>0</v>
      </c>
      <c r="F33" s="1">
        <v>0</v>
      </c>
      <c r="G33" s="2">
        <f t="shared" si="5"/>
        <v>0</v>
      </c>
      <c r="I33" s="4"/>
    </row>
    <row r="34" spans="2:10" ht="29" x14ac:dyDescent="0.35">
      <c r="B34" s="58" t="s">
        <v>82</v>
      </c>
      <c r="C34" s="14">
        <v>0</v>
      </c>
      <c r="D34" s="1">
        <v>0</v>
      </c>
      <c r="E34" s="1">
        <v>0</v>
      </c>
      <c r="F34" s="1">
        <v>0</v>
      </c>
      <c r="G34" s="2">
        <f t="shared" si="5"/>
        <v>0</v>
      </c>
      <c r="I34" s="4"/>
    </row>
    <row r="35" spans="2:10" x14ac:dyDescent="0.35">
      <c r="B35" s="58" t="s">
        <v>28</v>
      </c>
      <c r="C35" s="14">
        <v>0</v>
      </c>
      <c r="D35" s="1">
        <v>0</v>
      </c>
      <c r="E35" s="1">
        <v>0</v>
      </c>
      <c r="F35" s="1">
        <v>0</v>
      </c>
      <c r="G35" s="2">
        <f t="shared" si="5"/>
        <v>0</v>
      </c>
    </row>
    <row r="36" spans="2:10" x14ac:dyDescent="0.35">
      <c r="B36" s="65" t="s">
        <v>32</v>
      </c>
      <c r="C36" s="14">
        <v>0</v>
      </c>
      <c r="D36" s="1">
        <v>0</v>
      </c>
      <c r="E36" s="1">
        <v>0</v>
      </c>
      <c r="F36" s="1">
        <v>0</v>
      </c>
      <c r="G36" s="2">
        <f t="shared" si="5"/>
        <v>0</v>
      </c>
    </row>
    <row r="37" spans="2:10" x14ac:dyDescent="0.35">
      <c r="B37" s="65" t="s">
        <v>35</v>
      </c>
      <c r="C37" s="14">
        <v>0</v>
      </c>
      <c r="D37" s="1">
        <v>0</v>
      </c>
      <c r="E37" s="1">
        <v>0</v>
      </c>
      <c r="F37" s="1">
        <v>0</v>
      </c>
      <c r="G37" s="2">
        <f t="shared" si="5"/>
        <v>0</v>
      </c>
    </row>
    <row r="38" spans="2:10" x14ac:dyDescent="0.35">
      <c r="B38" s="65" t="s">
        <v>38</v>
      </c>
      <c r="C38" s="14">
        <v>0</v>
      </c>
      <c r="D38" s="1">
        <v>0</v>
      </c>
      <c r="E38" s="1">
        <v>0</v>
      </c>
      <c r="F38" s="1">
        <v>0</v>
      </c>
      <c r="G38" s="2">
        <f t="shared" si="5"/>
        <v>0</v>
      </c>
      <c r="J38" s="4"/>
    </row>
    <row r="39" spans="2:10" x14ac:dyDescent="0.35">
      <c r="B39" s="65" t="s">
        <v>41</v>
      </c>
      <c r="C39" s="14">
        <v>0</v>
      </c>
      <c r="D39" s="1">
        <v>0</v>
      </c>
      <c r="E39" s="1">
        <v>0</v>
      </c>
      <c r="F39" s="1">
        <v>0</v>
      </c>
      <c r="G39" s="2">
        <v>0</v>
      </c>
      <c r="J39" s="4"/>
    </row>
    <row r="40" spans="2:10" x14ac:dyDescent="0.35">
      <c r="B40" s="66" t="s">
        <v>44</v>
      </c>
      <c r="C40" s="14">
        <v>0</v>
      </c>
      <c r="D40" s="1">
        <v>0</v>
      </c>
      <c r="E40" s="1">
        <v>0</v>
      </c>
      <c r="F40" s="1">
        <v>0</v>
      </c>
      <c r="G40" s="2">
        <f t="shared" si="5"/>
        <v>0</v>
      </c>
    </row>
    <row r="41" spans="2:10" x14ac:dyDescent="0.35">
      <c r="B41" s="67" t="s">
        <v>56</v>
      </c>
      <c r="C41" s="14">
        <v>0</v>
      </c>
      <c r="D41" s="1">
        <v>0</v>
      </c>
      <c r="E41" s="1">
        <v>0</v>
      </c>
      <c r="F41" s="1">
        <v>0</v>
      </c>
      <c r="G41" s="2">
        <f t="shared" si="5"/>
        <v>0</v>
      </c>
    </row>
    <row r="42" spans="2:10" ht="29" x14ac:dyDescent="0.35">
      <c r="B42" s="68" t="s">
        <v>83</v>
      </c>
      <c r="C42" s="14">
        <v>0</v>
      </c>
      <c r="D42" s="1">
        <v>0</v>
      </c>
      <c r="E42" s="1">
        <v>0</v>
      </c>
      <c r="F42" s="1">
        <v>0</v>
      </c>
      <c r="G42" s="2">
        <f t="shared" si="5"/>
        <v>0</v>
      </c>
    </row>
    <row r="43" spans="2:10" x14ac:dyDescent="0.35">
      <c r="B43" s="67" t="s">
        <v>62</v>
      </c>
      <c r="C43" s="14">
        <v>0</v>
      </c>
      <c r="D43" s="1">
        <v>0</v>
      </c>
      <c r="E43" s="1">
        <v>0</v>
      </c>
      <c r="F43" s="1">
        <v>0</v>
      </c>
      <c r="G43" s="2">
        <f t="shared" si="5"/>
        <v>0</v>
      </c>
    </row>
    <row r="44" spans="2:10" ht="29" x14ac:dyDescent="0.35">
      <c r="B44" s="68" t="s">
        <v>84</v>
      </c>
      <c r="C44" s="14">
        <v>0</v>
      </c>
      <c r="D44" s="1">
        <v>0</v>
      </c>
      <c r="E44" s="1">
        <v>0</v>
      </c>
      <c r="F44" s="1">
        <v>0</v>
      </c>
      <c r="G44" s="2">
        <f t="shared" si="5"/>
        <v>0</v>
      </c>
    </row>
    <row r="45" spans="2:10" ht="29" x14ac:dyDescent="0.35">
      <c r="B45" s="66" t="s">
        <v>66</v>
      </c>
      <c r="C45" s="14">
        <v>0</v>
      </c>
      <c r="D45" s="1">
        <v>0</v>
      </c>
      <c r="E45" s="1">
        <v>0</v>
      </c>
      <c r="F45" s="1">
        <v>0</v>
      </c>
      <c r="G45" s="2">
        <f t="shared" si="5"/>
        <v>0</v>
      </c>
    </row>
    <row r="46" spans="2:10" x14ac:dyDescent="0.35">
      <c r="B46" s="65" t="s">
        <v>48</v>
      </c>
      <c r="C46" s="14">
        <v>0</v>
      </c>
      <c r="D46" s="1">
        <v>0</v>
      </c>
      <c r="E46" s="1">
        <v>0</v>
      </c>
      <c r="F46" s="1">
        <v>0</v>
      </c>
      <c r="G46" s="2">
        <f t="shared" si="5"/>
        <v>0</v>
      </c>
    </row>
    <row r="47" spans="2:10" x14ac:dyDescent="0.35">
      <c r="B47" s="69" t="s">
        <v>68</v>
      </c>
      <c r="C47" s="20">
        <v>0</v>
      </c>
      <c r="D47" s="5">
        <v>0</v>
      </c>
      <c r="E47" s="5">
        <v>0</v>
      </c>
      <c r="F47" s="5">
        <v>0</v>
      </c>
      <c r="G47" s="3">
        <v>0</v>
      </c>
    </row>
    <row r="50" spans="2:3" x14ac:dyDescent="0.35">
      <c r="B50" s="50" t="s">
        <v>1</v>
      </c>
      <c r="C50" s="56" t="s">
        <v>85</v>
      </c>
    </row>
    <row r="51" spans="2:3" x14ac:dyDescent="0.35">
      <c r="B51" s="10" t="s">
        <v>86</v>
      </c>
      <c r="C51" s="22"/>
    </row>
    <row r="52" spans="2:3" ht="409.5" x14ac:dyDescent="0.35">
      <c r="B52" s="71" t="s">
        <v>18</v>
      </c>
      <c r="C52" s="76" t="s">
        <v>87</v>
      </c>
    </row>
    <row r="53" spans="2:3" ht="246.5" x14ac:dyDescent="0.35">
      <c r="B53" s="72" t="s">
        <v>22</v>
      </c>
      <c r="C53" s="76" t="s">
        <v>88</v>
      </c>
    </row>
    <row r="54" spans="2:3" ht="188.5" x14ac:dyDescent="0.35">
      <c r="B54" s="72" t="s">
        <v>25</v>
      </c>
      <c r="C54" s="76" t="s">
        <v>89</v>
      </c>
    </row>
    <row r="55" spans="2:3" ht="87" x14ac:dyDescent="0.35">
      <c r="B55" s="73" t="s">
        <v>28</v>
      </c>
      <c r="C55" s="76" t="s">
        <v>90</v>
      </c>
    </row>
    <row r="56" spans="2:3" ht="188.5" x14ac:dyDescent="0.35">
      <c r="B56" s="73" t="s">
        <v>32</v>
      </c>
      <c r="C56" s="76" t="s">
        <v>91</v>
      </c>
    </row>
    <row r="57" spans="2:3" ht="203" x14ac:dyDescent="0.35">
      <c r="B57" s="73" t="s">
        <v>35</v>
      </c>
      <c r="C57" s="76" t="s">
        <v>92</v>
      </c>
    </row>
    <row r="58" spans="2:3" ht="319" x14ac:dyDescent="0.35">
      <c r="B58" s="73" t="s">
        <v>38</v>
      </c>
      <c r="C58" s="76" t="s">
        <v>93</v>
      </c>
    </row>
    <row r="59" spans="2:3" ht="391.5" x14ac:dyDescent="0.35">
      <c r="B59" s="72" t="s">
        <v>41</v>
      </c>
      <c r="C59" s="76" t="s">
        <v>94</v>
      </c>
    </row>
    <row r="60" spans="2:3" ht="77.5" x14ac:dyDescent="0.35">
      <c r="B60" s="73" t="s">
        <v>44</v>
      </c>
      <c r="C60" s="33" t="s">
        <v>95</v>
      </c>
    </row>
    <row r="61" spans="2:3" ht="43.5" x14ac:dyDescent="0.35">
      <c r="B61" s="73" t="s">
        <v>48</v>
      </c>
      <c r="C61" s="76" t="s">
        <v>96</v>
      </c>
    </row>
    <row r="62" spans="2:3" ht="217.5" x14ac:dyDescent="0.35">
      <c r="B62" s="72" t="s">
        <v>52</v>
      </c>
      <c r="C62" s="77" t="s">
        <v>97</v>
      </c>
    </row>
    <row r="63" spans="2:3" ht="75.75" customHeight="1" x14ac:dyDescent="0.35">
      <c r="B63" s="72" t="s">
        <v>56</v>
      </c>
      <c r="C63" s="78" t="s">
        <v>98</v>
      </c>
    </row>
    <row r="64" spans="2:3" ht="232" x14ac:dyDescent="0.35">
      <c r="B64" s="72" t="s">
        <v>60</v>
      </c>
      <c r="C64" s="79" t="s">
        <v>99</v>
      </c>
    </row>
    <row r="65" spans="2:3" ht="58" x14ac:dyDescent="0.35">
      <c r="B65" s="74" t="s">
        <v>62</v>
      </c>
      <c r="C65" s="80" t="s">
        <v>100</v>
      </c>
    </row>
    <row r="66" spans="2:3" ht="130.5" x14ac:dyDescent="0.35">
      <c r="B66" s="72" t="s">
        <v>64</v>
      </c>
      <c r="C66" s="76" t="s">
        <v>101</v>
      </c>
    </row>
    <row r="67" spans="2:3" ht="145" x14ac:dyDescent="0.35">
      <c r="B67" s="72" t="s">
        <v>66</v>
      </c>
      <c r="C67" s="76" t="s">
        <v>102</v>
      </c>
    </row>
    <row r="68" spans="2:3" ht="130.5" x14ac:dyDescent="0.35">
      <c r="B68" s="75" t="s">
        <v>68</v>
      </c>
      <c r="C68" s="81" t="s">
        <v>103</v>
      </c>
    </row>
  </sheetData>
  <hyperlinks>
    <hyperlink ref="Q7" r:id="rId1" xr:uid="{0352FAA3-156E-42DC-876C-E193BD5A8977}"/>
    <hyperlink ref="Q6" r:id="rId2" xr:uid="{876BF1E9-D741-4FD0-9E32-49ABD6D1AB74}"/>
    <hyperlink ref="Q5" r:id="rId3" xr:uid="{E326DFCC-47AC-45FB-9D1D-9217094CC13C}"/>
    <hyperlink ref="Q8" r:id="rId4" xr:uid="{B2E10BBA-B0B6-42EA-B5B9-EADD61D0187C}"/>
    <hyperlink ref="Q9" r:id="rId5" xr:uid="{B9B43DB2-06AF-477E-872F-7AC20C19870B}"/>
    <hyperlink ref="Q11" r:id="rId6" xr:uid="{0752F3AF-AAA9-4A34-B48A-45E9709AC94D}"/>
    <hyperlink ref="Q10" r:id="rId7" xr:uid="{16AD224D-762B-48C9-B15E-509E99831622}"/>
    <hyperlink ref="Q14" r:id="rId8" xr:uid="{651D4AC0-CE94-459E-91B0-9DBCF339A80A}"/>
    <hyperlink ref="Q16" r:id="rId9" xr:uid="{545EFA37-3F2F-4F70-915D-86056EBC8276}"/>
    <hyperlink ref="Q12" r:id="rId10" xr:uid="{937D0CB7-42BB-4BA9-AAED-7C455C315F0F}"/>
    <hyperlink ref="Q20" r:id="rId11" xr:uid="{5EB23162-F124-41B3-94BB-FF5A8F71202A}"/>
    <hyperlink ref="Q17" r:id="rId12" xr:uid="{CCF5F0A0-9671-4D6D-9BD2-B1E892FDD4C3}"/>
    <hyperlink ref="Q18" r:id="rId13" xr:uid="{859616BA-547E-431B-8674-4D3E95B1A2F9}"/>
    <hyperlink ref="Q22" r:id="rId14" xr:uid="{8CC02FAB-A14A-4C98-BEFC-7FAD1A8CC74B}"/>
    <hyperlink ref="Q21" r:id="rId15" xr:uid="{73FC42C5-6476-45FE-A48F-C1F66DF54F13}"/>
    <hyperlink ref="Q19" r:id="rId16" xr:uid="{909B2892-987F-4959-838A-E369275C197C}"/>
    <hyperlink ref="Q13" r:id="rId17" xr:uid="{7470EE6C-CDC1-47AC-A7D6-BEF9852D616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Madison Jaffe</cp:lastModifiedBy>
  <cp:revision/>
  <dcterms:created xsi:type="dcterms:W3CDTF">2020-11-22T22:48:30Z</dcterms:created>
  <dcterms:modified xsi:type="dcterms:W3CDTF">2020-11-24T21:21:40Z</dcterms:modified>
  <cp:category/>
  <cp:contentStatus/>
</cp:coreProperties>
</file>