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annvi\Downloads\"/>
    </mc:Choice>
  </mc:AlternateContent>
  <bookViews>
    <workbookView xWindow="0" yWindow="0" windowWidth="28800" windowHeight="14130"/>
  </bookViews>
  <sheets>
    <sheet name="Sheet1" sheetId="1" r:id="rId1"/>
  </sheet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4" i="1" l="1"/>
  <c r="Q24" i="1" s="1"/>
  <c r="M23" i="1"/>
  <c r="Q23" i="1" s="1"/>
  <c r="M27" i="1"/>
  <c r="M28" i="1"/>
  <c r="M29" i="1"/>
  <c r="M30" i="1"/>
  <c r="Q30" i="1" s="1"/>
  <c r="M4" i="1"/>
  <c r="M5" i="1"/>
  <c r="M6" i="1"/>
  <c r="M7" i="1"/>
  <c r="Q8" i="1"/>
  <c r="M8" i="1"/>
  <c r="M21" i="1"/>
  <c r="Q21" i="1" s="1"/>
  <c r="Q29" i="1" l="1"/>
  <c r="M25" i="1"/>
  <c r="Q25" i="1" s="1"/>
  <c r="M26" i="1"/>
  <c r="Q26" i="1" s="1"/>
  <c r="Q27" i="1"/>
  <c r="M31" i="1"/>
  <c r="Q31" i="1" s="1"/>
  <c r="Q28" i="1"/>
  <c r="Q6" i="1"/>
  <c r="Q7" i="1"/>
  <c r="M11" i="1"/>
  <c r="Q11" i="1" s="1"/>
  <c r="M3" i="1"/>
  <c r="Q3" i="1" s="1"/>
  <c r="Q4" i="1"/>
  <c r="Q5" i="1"/>
  <c r="M9" i="1"/>
  <c r="Q9" i="1" s="1"/>
  <c r="M15" i="1"/>
  <c r="Q15" i="1" s="1"/>
  <c r="M17" i="1"/>
  <c r="Q17" i="1" s="1"/>
  <c r="M20" i="1"/>
  <c r="Q20" i="1" s="1"/>
  <c r="M14" i="1"/>
  <c r="Q14" i="1" s="1"/>
  <c r="M16" i="1"/>
  <c r="Q16" i="1" s="1"/>
  <c r="M18" i="1"/>
  <c r="Q18" i="1" s="1"/>
  <c r="M12" i="1"/>
  <c r="Q12" i="1" s="1"/>
  <c r="M13" i="1"/>
  <c r="Q13" i="1" s="1"/>
  <c r="M10" i="1"/>
  <c r="Q10" i="1" s="1"/>
  <c r="M19" i="1"/>
  <c r="Q19" i="1" s="1"/>
  <c r="M22" i="1"/>
  <c r="Q22" i="1" s="1"/>
  <c r="A10" i="1" l="1"/>
  <c r="A14" i="1"/>
</calcChain>
</file>

<file path=xl/sharedStrings.xml><?xml version="1.0" encoding="utf-8"?>
<sst xmlns="http://schemas.openxmlformats.org/spreadsheetml/2006/main" count="272" uniqueCount="140">
  <si>
    <t>Cost per Unit</t>
  </si>
  <si>
    <t>Cost</t>
  </si>
  <si>
    <t>Part Number</t>
  </si>
  <si>
    <t>Part Name</t>
  </si>
  <si>
    <t>Part Description</t>
  </si>
  <si>
    <t>Purchase Location</t>
  </si>
  <si>
    <t>Function</t>
  </si>
  <si>
    <t>McMaster-Carr</t>
  </si>
  <si>
    <t>Total Cost</t>
  </si>
  <si>
    <t>Part Make</t>
  </si>
  <si>
    <t>Ordered</t>
  </si>
  <si>
    <t>Received</t>
  </si>
  <si>
    <t>N</t>
  </si>
  <si>
    <t>Implimented</t>
  </si>
  <si>
    <t>Part Model Number</t>
  </si>
  <si>
    <t>Line Maturity (%)</t>
  </si>
  <si>
    <t>Number of Units</t>
  </si>
  <si>
    <t>Overall Maturity</t>
  </si>
  <si>
    <t>Labor Item</t>
  </si>
  <si>
    <t>Labor Cost</t>
  </si>
  <si>
    <t>Assembling Design</t>
  </si>
  <si>
    <t>Party Doing Labor</t>
  </si>
  <si>
    <t>COE Machine Shop</t>
  </si>
  <si>
    <t>Design Team</t>
  </si>
  <si>
    <t>Transport Item to Eglin From Tallahassee</t>
  </si>
  <si>
    <t>Box</t>
  </si>
  <si>
    <t>T-Slotted Framing</t>
  </si>
  <si>
    <t>47065T101</t>
  </si>
  <si>
    <t>Single Four Slot Rail, Silver, 1" High x 1" Wide, Solid</t>
  </si>
  <si>
    <t>https://www.mcmaster.com/catalog/126/2052</t>
  </si>
  <si>
    <t>https://www.mcmaster.com/catalog/47065T101</t>
  </si>
  <si>
    <t>Silver 90 Degree Angle Bracket for 1" High Rail, 4" Long</t>
  </si>
  <si>
    <t>3136N148</t>
  </si>
  <si>
    <t>https://www.mcmaster.com/catalog/3136N148</t>
  </si>
  <si>
    <t>Multipurpose 6061 Aluminum</t>
  </si>
  <si>
    <t>1" Thick x 1-3/4" Wide</t>
  </si>
  <si>
    <t>8975K626</t>
  </si>
  <si>
    <t>https://www.mcmaster.com/catalog/8975K626</t>
  </si>
  <si>
    <t>Oil-Resistant Vibration-Damping Mount</t>
  </si>
  <si>
    <t>64865K87</t>
  </si>
  <si>
    <t>with Unthreaded Hole, 250 lbs. Capacity</t>
  </si>
  <si>
    <t>https://www.mcmaster.com/catalog/64865K87</t>
  </si>
  <si>
    <t>https://www.mcmaster.com/catalog/98026A116</t>
  </si>
  <si>
    <t>Grade 8 Steel Washer</t>
  </si>
  <si>
    <t>Black Ultra-Corrosion-Resistant, 9/16" Screw Size, 1.5" OD</t>
  </si>
  <si>
    <t>98026A116</t>
  </si>
  <si>
    <t>Air-Powered Iron Vibrator for Dry Materials</t>
  </si>
  <si>
    <t>5807K69</t>
  </si>
  <si>
    <t>for 660 lbs. Content Weight, Base Mount with Side Inlet</t>
  </si>
  <si>
    <t>https://www.mcmaster.com/catalog/5807K69</t>
  </si>
  <si>
    <t>Threaded Rod Vibration Damper</t>
  </si>
  <si>
    <t>29895T45</t>
  </si>
  <si>
    <t>with Spring and Cushion, for 5/8"-11 Rod, 100 lbs. Capacity</t>
  </si>
  <si>
    <t>https://www.mcmaster.com/catalog/29895T45</t>
  </si>
  <si>
    <t>Zinc Yellow-Chromate Plated Hex Head Screw</t>
  </si>
  <si>
    <t>91257A812</t>
  </si>
  <si>
    <t>Grade 8 Steel, 5/8"-11 Thread, 4-1/2" Long, Partially Threaded</t>
  </si>
  <si>
    <t>https://www.mcmaster.com/catalog/91257A812</t>
  </si>
  <si>
    <t>91257A819</t>
  </si>
  <si>
    <t>Grade 8 Steel, 5/8"-11 Thread Size, 6-1/2" Long</t>
  </si>
  <si>
    <t>https://www.mcmaster.com/catalog/91257A819</t>
  </si>
  <si>
    <t>Amount per Unit</t>
  </si>
  <si>
    <t>Plate</t>
  </si>
  <si>
    <t>High-Strength Steel Hex Nut</t>
  </si>
  <si>
    <t>94895A035</t>
  </si>
  <si>
    <t>Grade 8, Zinc Yellow-Chromate Plated, 5/8"-11 Thread Size</t>
  </si>
  <si>
    <t>https://www.mcmaster.com/catalog/94895A035</t>
  </si>
  <si>
    <t>1 ft</t>
  </si>
  <si>
    <t>2 ft</t>
  </si>
  <si>
    <t>High-Strength 2024 Aluminum Z-Bar</t>
  </si>
  <si>
    <t>9931T34</t>
  </si>
  <si>
    <t>1/8" Wall Thickness, 2" High, 1-1/2" Outside Width</t>
  </si>
  <si>
    <t>https://www.mcmaster.com/catalog/9931T34</t>
  </si>
  <si>
    <t>9246K425</t>
  </si>
  <si>
    <t>1/4" Thick, 12" x 48"</t>
  </si>
  <si>
    <t>https://www.mcmaster.com/catalog/9246K425</t>
  </si>
  <si>
    <t>92620A794</t>
  </si>
  <si>
    <t>Grade 8 Steel, 5/8"-11 Thread Size, 1" Long</t>
  </si>
  <si>
    <t>https://www.mcmaster.com/catalog/92620A794</t>
  </si>
  <si>
    <t>Threadlocker</t>
  </si>
  <si>
    <t>91458A170</t>
  </si>
  <si>
    <t>Loctite® 262, 0.34 oz. Bottle</t>
  </si>
  <si>
    <t>https://www.mcmaster.com/catalog/91458A170</t>
  </si>
  <si>
    <t>Ultra-Strength Multipurpose Neoprene with Certificate</t>
  </si>
  <si>
    <t>Adhesive-Back, Sheet, 6" x 6", 1/2" Thick</t>
  </si>
  <si>
    <t>1312N15</t>
  </si>
  <si>
    <t>https://www.mcmaster.com/catalog/1312N15</t>
  </si>
  <si>
    <t>Zinc Yellow-Chromate Plated Steel Hex Head Screw</t>
  </si>
  <si>
    <t>90854A411</t>
  </si>
  <si>
    <t>High-Strength, M6 x 1 mm Thread Size, 18 mm Long</t>
  </si>
  <si>
    <t>https://www.mcmaster.com/catalog/90854A411</t>
  </si>
  <si>
    <t>5160A22</t>
  </si>
  <si>
    <t>10 mm Size, 7-1/16" Overall Length</t>
  </si>
  <si>
    <t>https://www.mcmaster.com/catalog/5160A22</t>
  </si>
  <si>
    <t>Reversible Ratcheting
Combination Wrench</t>
  </si>
  <si>
    <t>1593N45</t>
  </si>
  <si>
    <t>5 ft</t>
  </si>
  <si>
    <t>3019N12</t>
  </si>
  <si>
    <t>3847K71</t>
  </si>
  <si>
    <t>4464K47</t>
  </si>
  <si>
    <t>Inline Air Flow Control Valves with Flow Indicator</t>
  </si>
  <si>
    <t>https://www.mcmaster.com/catalog/3019N12</t>
  </si>
  <si>
    <t>https://www.mcmaster.com/catalog/1593N45</t>
  </si>
  <si>
    <t>Single Scale Pressure Gauge with Plastic Case</t>
  </si>
  <si>
    <t>1/8 NPT Male Bottom Connection, 1-1/2" Dial</t>
  </si>
  <si>
    <t>1/8 NPTF Female Inlet x 1/8 NPTF Female Outlet</t>
  </si>
  <si>
    <t>EPDM Air Hose</t>
  </si>
  <si>
    <t>1/8 x 1/8 NPTF Brass Male Fittings, 200 PSI</t>
  </si>
  <si>
    <t>https://www.mcmaster.com/catalog/3847K71</t>
  </si>
  <si>
    <t>https://www.mcmaster.com/catalog/4464K47</t>
  </si>
  <si>
    <t>304 Stainless Steel Threaded Pipe Fitting</t>
  </si>
  <si>
    <t>Low-Pressure, Tee Connector, 1/8 NPT Female</t>
  </si>
  <si>
    <t>4429K521</t>
  </si>
  <si>
    <t>1/8 NPT Female to 1/4 NPT Male Adapter</t>
  </si>
  <si>
    <t>https://www.mcmaster.com/4429k521</t>
  </si>
  <si>
    <t>91116A150</t>
  </si>
  <si>
    <t>for M6 Screw, 18 mm OD, 1.4 mm - 1.8 mm Thickness</t>
  </si>
  <si>
    <t>https://www.mcmaster.com/catalog/126/3424</t>
  </si>
  <si>
    <t>18-8 Stainless Steel Oversized Washer</t>
  </si>
  <si>
    <t>90313A107</t>
  </si>
  <si>
    <t>for 1/4" Screw, 0.281" ID, 1" OD, 0.043"-0.057" Thick</t>
  </si>
  <si>
    <t>https://www.mcmaster.com/catalog/126/3416</t>
  </si>
  <si>
    <t>Machining</t>
  </si>
  <si>
    <t>Unknown</t>
  </si>
  <si>
    <t xml:space="preserve">COE </t>
  </si>
  <si>
    <t>https://www.mcmaster.com/catalog/126/357</t>
  </si>
  <si>
    <t>Pneumatics</t>
  </si>
  <si>
    <t>Suspension</t>
  </si>
  <si>
    <t>Components</t>
  </si>
  <si>
    <t>Black-Oxide Alloy Steel Socket Head Screw</t>
  </si>
  <si>
    <t>6534K18</t>
  </si>
  <si>
    <t>Size 1/4, Zinc-Plated Steel Plug, 1/8 NPTF Female End</t>
  </si>
  <si>
    <t>Industrial Quick-Disconnect Hose Coupling for Air</t>
  </si>
  <si>
    <t>Bushing Adapter</t>
  </si>
  <si>
    <t>90044A427</t>
  </si>
  <si>
    <t>5/16"-18 Thread Size, 9/16" Long</t>
  </si>
  <si>
    <t>https://www.mcmaster.com/90044A427</t>
  </si>
  <si>
    <t>https://www.mcmaster.com/92620a544</t>
  </si>
  <si>
    <t>Grade 8 Steel, 1/4"-20 Thread Size, 1-1/4" Long, Fully Threaded</t>
  </si>
  <si>
    <t>92620A544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</si>
</sst>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44444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2"/>
      <name val="Arial"/>
      <family val="2"/>
    </font>
    <font>
      <sz val="12"/>
      <color rgb="FFFF0000"/>
      <name val="Arial"/>
      <family val="2"/>
    </font>
    <font>
      <b/>
      <sz val="14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11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/>
    </xf>
    <xf numFmtId="164" fontId="3" fillId="6" borderId="3" xfId="0" applyNumberFormat="1" applyFont="1" applyFill="1" applyBorder="1" applyAlignment="1">
      <alignment horizontal="center" vertical="center"/>
    </xf>
    <xf numFmtId="1" fontId="3" fillId="7" borderId="3" xfId="0" applyNumberFormat="1" applyFont="1" applyFill="1" applyBorder="1" applyAlignment="1">
      <alignment horizontal="center" vertical="center"/>
    </xf>
    <xf numFmtId="9" fontId="3" fillId="7" borderId="7" xfId="2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164" fontId="3" fillId="6" borderId="9" xfId="0" applyNumberFormat="1" applyFont="1" applyFill="1" applyBorder="1" applyAlignment="1">
      <alignment horizontal="center" vertical="center"/>
    </xf>
    <xf numFmtId="1" fontId="3" fillId="7" borderId="9" xfId="0" applyNumberFormat="1" applyFont="1" applyFill="1" applyBorder="1" applyAlignment="1">
      <alignment horizontal="center" vertical="center"/>
    </xf>
    <xf numFmtId="9" fontId="3" fillId="7" borderId="10" xfId="2" applyFont="1" applyFill="1" applyBorder="1" applyAlignment="1">
      <alignment horizontal="center" vertical="center"/>
    </xf>
    <xf numFmtId="9" fontId="3" fillId="7" borderId="5" xfId="2" applyFont="1" applyFill="1" applyBorder="1" applyAlignment="1">
      <alignment horizontal="center" vertical="center"/>
    </xf>
    <xf numFmtId="164" fontId="3" fillId="6" borderId="4" xfId="0" applyNumberFormat="1" applyFont="1" applyFill="1" applyBorder="1" applyAlignment="1">
      <alignment horizontal="center" vertical="center"/>
    </xf>
    <xf numFmtId="9" fontId="3" fillId="7" borderId="4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  <xf numFmtId="0" fontId="9" fillId="9" borderId="3" xfId="0" applyNumberFormat="1" applyFont="1" applyFill="1" applyBorder="1" applyAlignment="1">
      <alignment horizontal="center" vertical="center" wrapText="1"/>
    </xf>
    <xf numFmtId="0" fontId="9" fillId="9" borderId="6" xfId="0" applyNumberFormat="1" applyFont="1" applyFill="1" applyBorder="1" applyAlignment="1">
      <alignment horizontal="center" vertical="center" wrapText="1"/>
    </xf>
    <xf numFmtId="0" fontId="9" fillId="9" borderId="7" xfId="0" applyNumberFormat="1" applyFont="1" applyFill="1" applyBorder="1" applyAlignment="1">
      <alignment horizontal="center" vertical="center" wrapText="1"/>
    </xf>
    <xf numFmtId="0" fontId="9" fillId="9" borderId="8" xfId="0" applyNumberFormat="1" applyFont="1" applyFill="1" applyBorder="1" applyAlignment="1">
      <alignment horizontal="center" vertical="center" wrapText="1"/>
    </xf>
    <xf numFmtId="0" fontId="9" fillId="9" borderId="9" xfId="0" applyNumberFormat="1" applyFont="1" applyFill="1" applyBorder="1" applyAlignment="1">
      <alignment horizontal="center" vertical="center" wrapText="1"/>
    </xf>
    <xf numFmtId="6" fontId="9" fillId="9" borderId="10" xfId="3" applyNumberFormat="1" applyFont="1" applyFill="1" applyBorder="1" applyAlignment="1">
      <alignment horizontal="center" vertical="center" wrapText="1"/>
    </xf>
    <xf numFmtId="0" fontId="9" fillId="9" borderId="11" xfId="0" applyNumberFormat="1" applyFont="1" applyFill="1" applyBorder="1" applyAlignment="1">
      <alignment horizontal="center" vertical="center" wrapText="1"/>
    </xf>
    <xf numFmtId="0" fontId="9" fillId="9" borderId="12" xfId="0" applyNumberFormat="1" applyFont="1" applyFill="1" applyBorder="1" applyAlignment="1">
      <alignment horizontal="center" vertical="center" wrapText="1"/>
    </xf>
    <xf numFmtId="0" fontId="9" fillId="9" borderId="13" xfId="3" applyNumberFormat="1" applyFont="1" applyFill="1" applyBorder="1" applyAlignment="1">
      <alignment horizontal="center" vertical="center" wrapText="1"/>
    </xf>
    <xf numFmtId="1" fontId="3" fillId="7" borderId="19" xfId="0" applyNumberFormat="1" applyFont="1" applyFill="1" applyBorder="1" applyAlignment="1">
      <alignment horizontal="center" vertical="center"/>
    </xf>
    <xf numFmtId="1" fontId="3" fillId="7" borderId="2" xfId="0" applyNumberFormat="1" applyFont="1" applyFill="1" applyBorder="1" applyAlignment="1">
      <alignment horizontal="center" vertical="center"/>
    </xf>
    <xf numFmtId="164" fontId="3" fillId="6" borderId="5" xfId="0" applyNumberFormat="1" applyFont="1" applyFill="1" applyBorder="1" applyAlignment="1">
      <alignment horizontal="center" vertical="center"/>
    </xf>
    <xf numFmtId="164" fontId="3" fillId="6" borderId="7" xfId="0" applyNumberFormat="1" applyFont="1" applyFill="1" applyBorder="1" applyAlignment="1">
      <alignment horizontal="center" vertical="center"/>
    </xf>
    <xf numFmtId="164" fontId="3" fillId="6" borderId="10" xfId="0" applyNumberFormat="1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164" fontId="3" fillId="6" borderId="22" xfId="0" applyNumberFormat="1" applyFont="1" applyFill="1" applyBorder="1" applyAlignment="1">
      <alignment horizontal="center" vertical="center"/>
    </xf>
    <xf numFmtId="1" fontId="3" fillId="7" borderId="22" xfId="0" applyNumberFormat="1" applyFont="1" applyFill="1" applyBorder="1" applyAlignment="1">
      <alignment horizontal="center" vertical="center"/>
    </xf>
    <xf numFmtId="9" fontId="3" fillId="7" borderId="23" xfId="2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/>
    </xf>
    <xf numFmtId="164" fontId="3" fillId="6" borderId="25" xfId="0" applyNumberFormat="1" applyFont="1" applyFill="1" applyBorder="1" applyAlignment="1">
      <alignment horizontal="center" vertical="center"/>
    </xf>
    <xf numFmtId="1" fontId="3" fillId="7" borderId="26" xfId="0" applyNumberFormat="1" applyFont="1" applyFill="1" applyBorder="1" applyAlignment="1">
      <alignment horizontal="center" vertical="center"/>
    </xf>
    <xf numFmtId="1" fontId="3" fillId="7" borderId="25" xfId="0" applyNumberFormat="1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64" fontId="4" fillId="2" borderId="28" xfId="0" applyNumberFormat="1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1" fillId="6" borderId="32" xfId="1" applyFill="1" applyBorder="1" applyAlignment="1">
      <alignment horizontal="center" vertical="center" wrapText="1"/>
    </xf>
    <xf numFmtId="0" fontId="1" fillId="6" borderId="33" xfId="1" applyFill="1" applyBorder="1" applyAlignment="1">
      <alignment horizontal="center" vertical="center" wrapText="1"/>
    </xf>
    <xf numFmtId="0" fontId="1" fillId="6" borderId="34" xfId="1" applyFill="1" applyBorder="1" applyAlignment="1">
      <alignment horizontal="center" vertical="center" wrapText="1"/>
    </xf>
    <xf numFmtId="0" fontId="1" fillId="6" borderId="35" xfId="1" applyFill="1" applyBorder="1" applyAlignment="1">
      <alignment horizontal="center" vertical="center" wrapText="1"/>
    </xf>
    <xf numFmtId="164" fontId="4" fillId="2" borderId="29" xfId="0" applyNumberFormat="1" applyFont="1" applyFill="1" applyBorder="1" applyAlignment="1">
      <alignment horizontal="center" vertical="center" wrapText="1"/>
    </xf>
    <xf numFmtId="164" fontId="3" fillId="6" borderId="39" xfId="0" applyNumberFormat="1" applyFont="1" applyFill="1" applyBorder="1" applyAlignment="1">
      <alignment horizontal="center" vertical="center"/>
    </xf>
    <xf numFmtId="164" fontId="3" fillId="6" borderId="40" xfId="0" applyNumberFormat="1" applyFont="1" applyFill="1" applyBorder="1" applyAlignment="1">
      <alignment horizontal="center" vertical="center"/>
    </xf>
    <xf numFmtId="164" fontId="3" fillId="6" borderId="41" xfId="0" applyNumberFormat="1" applyFont="1" applyFill="1" applyBorder="1" applyAlignment="1">
      <alignment horizontal="center" vertical="center"/>
    </xf>
    <xf numFmtId="164" fontId="3" fillId="6" borderId="42" xfId="0" applyNumberFormat="1" applyFont="1" applyFill="1" applyBorder="1" applyAlignment="1">
      <alignment horizontal="center" vertical="center"/>
    </xf>
    <xf numFmtId="164" fontId="4" fillId="4" borderId="20" xfId="0" applyNumberFormat="1" applyFont="1" applyFill="1" applyBorder="1" applyAlignment="1">
      <alignment horizontal="center" vertical="center" wrapText="1"/>
    </xf>
    <xf numFmtId="1" fontId="3" fillId="7" borderId="24" xfId="0" applyNumberFormat="1" applyFont="1" applyFill="1" applyBorder="1" applyAlignment="1">
      <alignment horizontal="center" vertical="center"/>
    </xf>
    <xf numFmtId="1" fontId="3" fillId="7" borderId="6" xfId="0" applyNumberFormat="1" applyFont="1" applyFill="1" applyBorder="1" applyAlignment="1">
      <alignment horizontal="center" vertical="center"/>
    </xf>
    <xf numFmtId="1" fontId="3" fillId="7" borderId="8" xfId="0" applyNumberFormat="1" applyFont="1" applyFill="1" applyBorder="1" applyAlignment="1">
      <alignment horizontal="center" vertical="center"/>
    </xf>
    <xf numFmtId="1" fontId="3" fillId="7" borderId="27" xfId="0" applyNumberFormat="1" applyFont="1" applyFill="1" applyBorder="1" applyAlignment="1">
      <alignment horizontal="center" vertical="center"/>
    </xf>
    <xf numFmtId="0" fontId="1" fillId="6" borderId="46" xfId="1" applyFill="1" applyBorder="1" applyAlignment="1">
      <alignment horizontal="center" vertical="center" wrapText="1"/>
    </xf>
    <xf numFmtId="0" fontId="1" fillId="6" borderId="47" xfId="1" applyFill="1" applyBorder="1" applyAlignment="1">
      <alignment horizontal="center" vertical="center" wrapText="1"/>
    </xf>
    <xf numFmtId="0" fontId="1" fillId="6" borderId="48" xfId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 textRotation="90" wrapText="1"/>
    </xf>
    <xf numFmtId="0" fontId="8" fillId="5" borderId="18" xfId="0" applyFont="1" applyFill="1" applyBorder="1" applyAlignment="1">
      <alignment horizontal="center" vertical="center" textRotation="90" wrapText="1"/>
    </xf>
    <xf numFmtId="0" fontId="8" fillId="5" borderId="44" xfId="0" applyFont="1" applyFill="1" applyBorder="1" applyAlignment="1">
      <alignment horizontal="center" vertical="center" textRotation="90" wrapText="1"/>
    </xf>
    <xf numFmtId="0" fontId="8" fillId="5" borderId="43" xfId="0" applyFont="1" applyFill="1" applyBorder="1" applyAlignment="1">
      <alignment horizontal="center" vertical="center" textRotation="90" wrapText="1"/>
    </xf>
    <xf numFmtId="0" fontId="8" fillId="5" borderId="45" xfId="0" applyFont="1" applyFill="1" applyBorder="1" applyAlignment="1">
      <alignment horizontal="center" vertical="center" textRotation="90" wrapText="1"/>
    </xf>
    <xf numFmtId="0" fontId="8" fillId="5" borderId="36" xfId="0" applyFont="1" applyFill="1" applyBorder="1" applyAlignment="1">
      <alignment horizontal="center" vertical="center" textRotation="90" wrapText="1"/>
    </xf>
    <xf numFmtId="0" fontId="8" fillId="5" borderId="37" xfId="0" applyFont="1" applyFill="1" applyBorder="1" applyAlignment="1">
      <alignment horizontal="center" vertical="center" textRotation="90" wrapText="1"/>
    </xf>
    <xf numFmtId="0" fontId="8" fillId="5" borderId="38" xfId="0" applyFont="1" applyFill="1" applyBorder="1" applyAlignment="1">
      <alignment horizontal="center" vertical="center" textRotation="90" wrapText="1"/>
    </xf>
  </cellXfs>
  <cellStyles count="4">
    <cellStyle name="Currency" xfId="3" builtinId="4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7C80"/>
      <color rgb="FFCCCC00"/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cmaster.com/catalog/126/3424" TargetMode="External"/><Relationship Id="rId13" Type="http://schemas.openxmlformats.org/officeDocument/2006/relationships/hyperlink" Target="https://www.mcmaster.com/catalog/9246K425" TargetMode="External"/><Relationship Id="rId18" Type="http://schemas.openxmlformats.org/officeDocument/2006/relationships/hyperlink" Target="https://www.mcmaster.com/catalog/91257A812" TargetMode="External"/><Relationship Id="rId26" Type="http://schemas.openxmlformats.org/officeDocument/2006/relationships/hyperlink" Target="https://www.mcmaster.com/catalog/5807K69" TargetMode="External"/><Relationship Id="rId3" Type="http://schemas.openxmlformats.org/officeDocument/2006/relationships/hyperlink" Target="https://www.mcmaster.com/catalog/3847K71" TargetMode="External"/><Relationship Id="rId21" Type="http://schemas.openxmlformats.org/officeDocument/2006/relationships/hyperlink" Target="https://www.mcmaster.com/catalog/126/3416" TargetMode="External"/><Relationship Id="rId7" Type="http://schemas.openxmlformats.org/officeDocument/2006/relationships/hyperlink" Target="https://www.mcmaster.com/catalog/5160A22" TargetMode="External"/><Relationship Id="rId12" Type="http://schemas.openxmlformats.org/officeDocument/2006/relationships/hyperlink" Target="https://www.mcmaster.com/catalog/92620A794" TargetMode="External"/><Relationship Id="rId17" Type="http://schemas.openxmlformats.org/officeDocument/2006/relationships/hyperlink" Target="https://www.mcmaster.com/catalog/29895T45" TargetMode="External"/><Relationship Id="rId25" Type="http://schemas.openxmlformats.org/officeDocument/2006/relationships/hyperlink" Target="https://www.mcmaster.com/catalog/126/2052" TargetMode="External"/><Relationship Id="rId2" Type="http://schemas.openxmlformats.org/officeDocument/2006/relationships/hyperlink" Target="https://www.mcmaster.com/4429k521" TargetMode="External"/><Relationship Id="rId16" Type="http://schemas.openxmlformats.org/officeDocument/2006/relationships/hyperlink" Target="https://www.mcmaster.com/catalog/91257A819" TargetMode="External"/><Relationship Id="rId20" Type="http://schemas.openxmlformats.org/officeDocument/2006/relationships/hyperlink" Target="https://www.mcmaster.com/catalog/64865K87" TargetMode="External"/><Relationship Id="rId1" Type="http://schemas.openxmlformats.org/officeDocument/2006/relationships/hyperlink" Target="https://www.mcmaster.com/catalog/4464K47" TargetMode="External"/><Relationship Id="rId6" Type="http://schemas.openxmlformats.org/officeDocument/2006/relationships/hyperlink" Target="https://www.mcmaster.com/catalog/1593N45" TargetMode="External"/><Relationship Id="rId11" Type="http://schemas.openxmlformats.org/officeDocument/2006/relationships/hyperlink" Target="https://www.mcmaster.com/catalog/91458A170" TargetMode="External"/><Relationship Id="rId24" Type="http://schemas.openxmlformats.org/officeDocument/2006/relationships/hyperlink" Target="https://www.mcmaster.com/catalog/47065T101" TargetMode="External"/><Relationship Id="rId5" Type="http://schemas.openxmlformats.org/officeDocument/2006/relationships/hyperlink" Target="https://www.mcmaster.com/catalog/1593N45" TargetMode="External"/><Relationship Id="rId15" Type="http://schemas.openxmlformats.org/officeDocument/2006/relationships/hyperlink" Target="https://www.mcmaster.com/catalog/94895A035" TargetMode="External"/><Relationship Id="rId23" Type="http://schemas.openxmlformats.org/officeDocument/2006/relationships/hyperlink" Target="https://www.mcmaster.com/catalog/3136N148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mcmaster.com/catalog/1312N15" TargetMode="External"/><Relationship Id="rId19" Type="http://schemas.openxmlformats.org/officeDocument/2006/relationships/hyperlink" Target="https://www.mcmaster.com/catalog/98026A116" TargetMode="External"/><Relationship Id="rId4" Type="http://schemas.openxmlformats.org/officeDocument/2006/relationships/hyperlink" Target="https://www.mcmaster.com/catalog/3019N12" TargetMode="External"/><Relationship Id="rId9" Type="http://schemas.openxmlformats.org/officeDocument/2006/relationships/hyperlink" Target="https://www.mcmaster.com/catalog/90854A411" TargetMode="External"/><Relationship Id="rId14" Type="http://schemas.openxmlformats.org/officeDocument/2006/relationships/hyperlink" Target="https://www.mcmaster.com/catalog/9931T34" TargetMode="External"/><Relationship Id="rId22" Type="http://schemas.openxmlformats.org/officeDocument/2006/relationships/hyperlink" Target="https://www.mcmaster.com/catalog/8975K626" TargetMode="External"/><Relationship Id="rId27" Type="http://schemas.openxmlformats.org/officeDocument/2006/relationships/hyperlink" Target="https://www.mcmaster.com/catalog/126/35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abSelected="1" zoomScale="75" zoomScaleNormal="75" zoomScalePageLayoutView="55" workbookViewId="0">
      <pane xSplit="1" topLeftCell="B1" activePane="topRight" state="frozen"/>
      <selection pane="topRight" activeCell="E7" sqref="E7"/>
    </sheetView>
  </sheetViews>
  <sheetFormatPr defaultColWidth="8.85546875" defaultRowHeight="15" x14ac:dyDescent="0.25"/>
  <cols>
    <col min="1" max="1" width="21.7109375" style="4" customWidth="1"/>
    <col min="2" max="2" width="9.42578125" style="1" customWidth="1"/>
    <col min="3" max="3" width="12" style="1" customWidth="1"/>
    <col min="4" max="4" width="10.85546875" style="1" customWidth="1"/>
    <col min="5" max="5" width="36.140625" style="1" customWidth="1"/>
    <col min="6" max="6" width="18.42578125" style="1" customWidth="1"/>
    <col min="7" max="7" width="16.28515625" style="1" customWidth="1"/>
    <col min="8" max="8" width="56.42578125" style="2" bestFit="1" customWidth="1"/>
    <col min="9" max="9" width="54.28515625" style="2" customWidth="1"/>
    <col min="10" max="10" width="13.140625" style="1" customWidth="1"/>
    <col min="11" max="11" width="13.42578125" style="3" customWidth="1"/>
    <col min="12" max="12" width="12.85546875" style="1" customWidth="1"/>
    <col min="13" max="13" width="12.42578125" style="3" customWidth="1"/>
    <col min="14" max="14" width="11.140625" style="3" customWidth="1"/>
    <col min="15" max="15" width="11.42578125" style="1" customWidth="1"/>
    <col min="16" max="16" width="14.42578125" style="1" customWidth="1"/>
    <col min="17" max="17" width="14.7109375" style="1" customWidth="1"/>
    <col min="18" max="18" width="33.140625" style="1" customWidth="1"/>
    <col min="19" max="19" width="27.7109375" style="1" customWidth="1"/>
    <col min="20" max="20" width="18.85546875" style="1" bestFit="1" customWidth="1"/>
    <col min="21" max="21" width="11.7109375" style="1" bestFit="1" customWidth="1"/>
    <col min="22" max="16384" width="8.85546875" style="1"/>
  </cols>
  <sheetData>
    <row r="1" spans="1:21" ht="15.75" thickBot="1" x14ac:dyDescent="0.3"/>
    <row r="2" spans="1:21" ht="47.1" customHeight="1" thickBot="1" x14ac:dyDescent="0.3">
      <c r="A2" s="100" t="s">
        <v>128</v>
      </c>
      <c r="C2" s="69" t="s">
        <v>6</v>
      </c>
      <c r="D2" s="68" t="s">
        <v>2</v>
      </c>
      <c r="E2" s="61" t="s">
        <v>3</v>
      </c>
      <c r="F2" s="61" t="s">
        <v>9</v>
      </c>
      <c r="G2" s="61" t="s">
        <v>14</v>
      </c>
      <c r="H2" s="62" t="s">
        <v>4</v>
      </c>
      <c r="I2" s="79" t="s">
        <v>5</v>
      </c>
      <c r="J2" s="74" t="s">
        <v>61</v>
      </c>
      <c r="K2" s="64" t="s">
        <v>0</v>
      </c>
      <c r="L2" s="63" t="s">
        <v>16</v>
      </c>
      <c r="M2" s="84" t="s">
        <v>1</v>
      </c>
      <c r="N2" s="89" t="s">
        <v>10</v>
      </c>
      <c r="O2" s="65" t="s">
        <v>11</v>
      </c>
      <c r="P2" s="65" t="s">
        <v>13</v>
      </c>
      <c r="Q2" s="66" t="s">
        <v>15</v>
      </c>
      <c r="R2" s="7"/>
      <c r="S2" s="38" t="s">
        <v>18</v>
      </c>
      <c r="T2" s="39" t="s">
        <v>21</v>
      </c>
      <c r="U2" s="40" t="s">
        <v>19</v>
      </c>
    </row>
    <row r="3" spans="1:21" ht="47.1" customHeight="1" x14ac:dyDescent="0.25">
      <c r="A3" s="101" t="s">
        <v>25</v>
      </c>
      <c r="C3" s="106" t="s">
        <v>25</v>
      </c>
      <c r="D3" s="51">
        <v>1</v>
      </c>
      <c r="E3" s="52" t="s">
        <v>26</v>
      </c>
      <c r="F3" s="52" t="s">
        <v>7</v>
      </c>
      <c r="G3" s="53" t="s">
        <v>27</v>
      </c>
      <c r="H3" s="70" t="s">
        <v>28</v>
      </c>
      <c r="I3" s="80" t="s">
        <v>29</v>
      </c>
      <c r="J3" s="75" t="s">
        <v>67</v>
      </c>
      <c r="K3" s="56">
        <v>5.84</v>
      </c>
      <c r="L3" s="55">
        <v>4</v>
      </c>
      <c r="M3" s="85">
        <f t="shared" ref="M3:M30" si="0">K3*L3</f>
        <v>23.36</v>
      </c>
      <c r="N3" s="90" t="s">
        <v>12</v>
      </c>
      <c r="O3" s="58" t="s">
        <v>12</v>
      </c>
      <c r="P3" s="58" t="s">
        <v>12</v>
      </c>
      <c r="Q3" s="18">
        <f t="shared" ref="Q3:Q23" si="1">((IF(ISBLANK(E3),0,1)*5)+(IF(ISBLANK(F3),0,1)*2.5)+(IF(ISBLANK(G3),0,1)*10)+(IF(ISBLANK(H3),0,1)*10)+(IF(ISBLANK(I3),0,1)*7.5)+(IF(ISBLANK(K3),0,1)*10)+(IF(ISBLANK(L3),0,1)*2.5)+(IF(ISBLANK(M3),0,1)*7.5)+(IF(N3="Y",1,0)*15)+(IF(O3="Y",1,0)*15)+(IF(P3="Y",1,0)*15))/100</f>
        <v>0.55000000000000004</v>
      </c>
      <c r="R3" s="6"/>
      <c r="S3" s="30" t="s">
        <v>122</v>
      </c>
      <c r="T3" s="31" t="s">
        <v>22</v>
      </c>
      <c r="U3" s="32">
        <v>0</v>
      </c>
    </row>
    <row r="4" spans="1:21" ht="47.1" customHeight="1" x14ac:dyDescent="0.25">
      <c r="A4" s="102" t="s">
        <v>127</v>
      </c>
      <c r="C4" s="107"/>
      <c r="D4" s="54">
        <v>2</v>
      </c>
      <c r="E4" s="8" t="s">
        <v>26</v>
      </c>
      <c r="F4" s="8" t="s">
        <v>7</v>
      </c>
      <c r="G4" s="47" t="s">
        <v>27</v>
      </c>
      <c r="H4" s="71" t="s">
        <v>28</v>
      </c>
      <c r="I4" s="81" t="s">
        <v>30</v>
      </c>
      <c r="J4" s="76" t="s">
        <v>68</v>
      </c>
      <c r="K4" s="10">
        <v>7.79</v>
      </c>
      <c r="L4" s="9">
        <v>8</v>
      </c>
      <c r="M4" s="86">
        <f t="shared" si="0"/>
        <v>62.32</v>
      </c>
      <c r="N4" s="91" t="s">
        <v>12</v>
      </c>
      <c r="O4" s="11" t="s">
        <v>12</v>
      </c>
      <c r="P4" s="11" t="s">
        <v>12</v>
      </c>
      <c r="Q4" s="12">
        <f t="shared" si="1"/>
        <v>0.55000000000000004</v>
      </c>
      <c r="R4" s="6"/>
      <c r="S4" s="25" t="s">
        <v>20</v>
      </c>
      <c r="T4" s="24" t="s">
        <v>23</v>
      </c>
      <c r="U4" s="26">
        <v>0</v>
      </c>
    </row>
    <row r="5" spans="1:21" ht="47.1" customHeight="1" thickBot="1" x14ac:dyDescent="0.3">
      <c r="A5" s="102" t="s">
        <v>62</v>
      </c>
      <c r="C5" s="107"/>
      <c r="D5" s="54">
        <v>3</v>
      </c>
      <c r="E5" s="8" t="s">
        <v>26</v>
      </c>
      <c r="F5" s="8" t="s">
        <v>7</v>
      </c>
      <c r="G5" s="8" t="s">
        <v>32</v>
      </c>
      <c r="H5" s="71" t="s">
        <v>31</v>
      </c>
      <c r="I5" s="81" t="s">
        <v>33</v>
      </c>
      <c r="J5" s="76">
        <v>1</v>
      </c>
      <c r="K5" s="10">
        <v>13.83</v>
      </c>
      <c r="L5" s="9">
        <v>16</v>
      </c>
      <c r="M5" s="86">
        <f t="shared" si="0"/>
        <v>221.28</v>
      </c>
      <c r="N5" s="91" t="s">
        <v>12</v>
      </c>
      <c r="O5" s="11" t="s">
        <v>12</v>
      </c>
      <c r="P5" s="11" t="s">
        <v>12</v>
      </c>
      <c r="Q5" s="12">
        <f t="shared" si="1"/>
        <v>0.55000000000000004</v>
      </c>
      <c r="R5" s="6"/>
      <c r="S5" s="27" t="s">
        <v>24</v>
      </c>
      <c r="T5" s="28" t="s">
        <v>124</v>
      </c>
      <c r="U5" s="29" t="s">
        <v>123</v>
      </c>
    </row>
    <row r="6" spans="1:21" ht="47.1" customHeight="1" thickBot="1" x14ac:dyDescent="0.3">
      <c r="A6" s="103" t="s">
        <v>126</v>
      </c>
      <c r="C6" s="107"/>
      <c r="D6" s="54">
        <v>4</v>
      </c>
      <c r="E6" s="8" t="s">
        <v>34</v>
      </c>
      <c r="F6" s="8" t="s">
        <v>7</v>
      </c>
      <c r="G6" s="8" t="s">
        <v>36</v>
      </c>
      <c r="H6" s="71" t="s">
        <v>35</v>
      </c>
      <c r="I6" s="81" t="s">
        <v>37</v>
      </c>
      <c r="J6" s="76">
        <v>1</v>
      </c>
      <c r="K6" s="10">
        <v>14.7</v>
      </c>
      <c r="L6" s="9">
        <v>2</v>
      </c>
      <c r="M6" s="86">
        <f>K6*L6</f>
        <v>29.4</v>
      </c>
      <c r="N6" s="91" t="s">
        <v>12</v>
      </c>
      <c r="O6" s="11" t="s">
        <v>12</v>
      </c>
      <c r="P6" s="11" t="s">
        <v>12</v>
      </c>
      <c r="Q6" s="12">
        <f t="shared" si="1"/>
        <v>0.55000000000000004</v>
      </c>
      <c r="R6" s="6"/>
      <c r="S6" s="23"/>
      <c r="T6" s="23"/>
      <c r="U6" s="23"/>
    </row>
    <row r="7" spans="1:21" ht="47.1" customHeight="1" x14ac:dyDescent="0.25">
      <c r="A7" s="60"/>
      <c r="C7" s="107"/>
      <c r="D7" s="54">
        <v>5</v>
      </c>
      <c r="E7" s="8" t="s">
        <v>54</v>
      </c>
      <c r="F7" s="8" t="s">
        <v>7</v>
      </c>
      <c r="G7" s="8" t="s">
        <v>139</v>
      </c>
      <c r="H7" s="71" t="s">
        <v>138</v>
      </c>
      <c r="I7" s="81" t="s">
        <v>137</v>
      </c>
      <c r="J7" s="76">
        <v>10</v>
      </c>
      <c r="K7" s="10">
        <v>3.14</v>
      </c>
      <c r="L7" s="9">
        <v>1</v>
      </c>
      <c r="M7" s="86">
        <f t="shared" ref="M7:M8" si="2">K7*L7</f>
        <v>3.14</v>
      </c>
      <c r="N7" s="91" t="s">
        <v>12</v>
      </c>
      <c r="O7" s="11" t="s">
        <v>12</v>
      </c>
      <c r="P7" s="11" t="s">
        <v>12</v>
      </c>
      <c r="Q7" s="12">
        <f t="shared" si="1"/>
        <v>0.55000000000000004</v>
      </c>
      <c r="R7" s="6"/>
      <c r="S7" s="23"/>
      <c r="T7" s="23"/>
      <c r="U7" s="23"/>
    </row>
    <row r="8" spans="1:21" ht="47.1" customHeight="1" thickBot="1" x14ac:dyDescent="0.3">
      <c r="A8" s="60"/>
      <c r="C8" s="108"/>
      <c r="D8" s="42">
        <v>6</v>
      </c>
      <c r="E8" s="13" t="s">
        <v>118</v>
      </c>
      <c r="F8" s="13" t="s">
        <v>7</v>
      </c>
      <c r="G8" s="13" t="s">
        <v>119</v>
      </c>
      <c r="H8" s="72" t="s">
        <v>120</v>
      </c>
      <c r="I8" s="82" t="s">
        <v>121</v>
      </c>
      <c r="J8" s="77">
        <v>50</v>
      </c>
      <c r="K8" s="15">
        <v>5.46</v>
      </c>
      <c r="L8" s="14">
        <v>1</v>
      </c>
      <c r="M8" s="87">
        <f t="shared" si="2"/>
        <v>5.46</v>
      </c>
      <c r="N8" s="92" t="s">
        <v>12</v>
      </c>
      <c r="O8" s="16" t="s">
        <v>12</v>
      </c>
      <c r="P8" s="16" t="s">
        <v>12</v>
      </c>
      <c r="Q8" s="17">
        <f t="shared" si="1"/>
        <v>0.55000000000000004</v>
      </c>
      <c r="R8" s="6"/>
      <c r="S8" s="23"/>
      <c r="T8" s="23"/>
      <c r="U8" s="23"/>
    </row>
    <row r="9" spans="1:21" ht="47.1" customHeight="1" thickBot="1" x14ac:dyDescent="0.3">
      <c r="A9" s="21" t="s">
        <v>8</v>
      </c>
      <c r="C9" s="109" t="s">
        <v>127</v>
      </c>
      <c r="D9" s="51">
        <v>7</v>
      </c>
      <c r="E9" s="52" t="s">
        <v>38</v>
      </c>
      <c r="F9" s="52" t="s">
        <v>7</v>
      </c>
      <c r="G9" s="52" t="s">
        <v>39</v>
      </c>
      <c r="H9" s="70" t="s">
        <v>40</v>
      </c>
      <c r="I9" s="80" t="s">
        <v>41</v>
      </c>
      <c r="J9" s="75">
        <v>1</v>
      </c>
      <c r="K9" s="56">
        <v>1.8</v>
      </c>
      <c r="L9" s="55">
        <v>4</v>
      </c>
      <c r="M9" s="85">
        <f t="shared" si="0"/>
        <v>7.2</v>
      </c>
      <c r="N9" s="90" t="s">
        <v>12</v>
      </c>
      <c r="O9" s="58" t="s">
        <v>12</v>
      </c>
      <c r="P9" s="58" t="s">
        <v>12</v>
      </c>
      <c r="Q9" s="18">
        <f t="shared" si="1"/>
        <v>0.55000000000000004</v>
      </c>
      <c r="R9" s="6"/>
      <c r="S9" s="23"/>
      <c r="T9" s="23"/>
      <c r="U9" s="23"/>
    </row>
    <row r="10" spans="1:21" ht="47.1" customHeight="1" thickBot="1" x14ac:dyDescent="0.3">
      <c r="A10" s="19">
        <f>SUM(M:M) + SUM(U:U)</f>
        <v>1099.9099999999999</v>
      </c>
      <c r="C10" s="110"/>
      <c r="D10" s="54">
        <v>8</v>
      </c>
      <c r="E10" s="8" t="s">
        <v>43</v>
      </c>
      <c r="F10" s="8" t="s">
        <v>7</v>
      </c>
      <c r="G10" s="8" t="s">
        <v>45</v>
      </c>
      <c r="H10" s="71" t="s">
        <v>44</v>
      </c>
      <c r="I10" s="81" t="s">
        <v>42</v>
      </c>
      <c r="J10" s="76">
        <v>5</v>
      </c>
      <c r="K10" s="10">
        <v>10.06</v>
      </c>
      <c r="L10" s="9">
        <v>4</v>
      </c>
      <c r="M10" s="86">
        <f t="shared" si="0"/>
        <v>40.24</v>
      </c>
      <c r="N10" s="91" t="s">
        <v>12</v>
      </c>
      <c r="O10" s="11" t="s">
        <v>12</v>
      </c>
      <c r="P10" s="11" t="s">
        <v>12</v>
      </c>
      <c r="Q10" s="12">
        <f t="shared" si="1"/>
        <v>0.55000000000000004</v>
      </c>
      <c r="R10" s="6"/>
      <c r="S10" s="23"/>
      <c r="T10" s="23"/>
      <c r="U10" s="23"/>
    </row>
    <row r="11" spans="1:21" ht="47.1" customHeight="1" x14ac:dyDescent="0.25">
      <c r="C11" s="110"/>
      <c r="D11" s="54">
        <v>9</v>
      </c>
      <c r="E11" s="8" t="s">
        <v>54</v>
      </c>
      <c r="F11" s="8" t="s">
        <v>7</v>
      </c>
      <c r="G11" s="8" t="s">
        <v>55</v>
      </c>
      <c r="H11" s="71" t="s">
        <v>56</v>
      </c>
      <c r="I11" s="81" t="s">
        <v>57</v>
      </c>
      <c r="J11" s="76">
        <v>1</v>
      </c>
      <c r="K11" s="10">
        <v>2.82</v>
      </c>
      <c r="L11" s="9">
        <v>4</v>
      </c>
      <c r="M11" s="86">
        <f t="shared" si="0"/>
        <v>11.28</v>
      </c>
      <c r="N11" s="91" t="s">
        <v>12</v>
      </c>
      <c r="O11" s="11" t="s">
        <v>12</v>
      </c>
      <c r="P11" s="11" t="s">
        <v>12</v>
      </c>
      <c r="Q11" s="12">
        <f t="shared" si="1"/>
        <v>0.55000000000000004</v>
      </c>
      <c r="R11" s="6"/>
      <c r="S11" s="23"/>
      <c r="T11" s="23"/>
      <c r="U11" s="23"/>
    </row>
    <row r="12" spans="1:21" ht="47.1" customHeight="1" thickBot="1" x14ac:dyDescent="0.3">
      <c r="C12" s="110"/>
      <c r="D12" s="54">
        <v>10</v>
      </c>
      <c r="E12" s="8" t="s">
        <v>50</v>
      </c>
      <c r="F12" s="8" t="s">
        <v>7</v>
      </c>
      <c r="G12" s="8" t="s">
        <v>51</v>
      </c>
      <c r="H12" s="71" t="s">
        <v>52</v>
      </c>
      <c r="I12" s="81" t="s">
        <v>53</v>
      </c>
      <c r="J12" s="76">
        <v>1</v>
      </c>
      <c r="K12" s="10">
        <v>33.79</v>
      </c>
      <c r="L12" s="9">
        <v>4</v>
      </c>
      <c r="M12" s="86">
        <f t="shared" si="0"/>
        <v>135.16</v>
      </c>
      <c r="N12" s="91" t="s">
        <v>12</v>
      </c>
      <c r="O12" s="11" t="s">
        <v>12</v>
      </c>
      <c r="P12" s="11" t="s">
        <v>12</v>
      </c>
      <c r="Q12" s="12">
        <f t="shared" si="1"/>
        <v>0.55000000000000004</v>
      </c>
      <c r="R12" s="6"/>
      <c r="S12" s="23"/>
      <c r="T12" s="23"/>
      <c r="U12" s="23"/>
    </row>
    <row r="13" spans="1:21" ht="47.1" customHeight="1" thickBot="1" x14ac:dyDescent="0.3">
      <c r="A13" s="22" t="s">
        <v>17</v>
      </c>
      <c r="C13" s="110"/>
      <c r="D13" s="54">
        <v>11</v>
      </c>
      <c r="E13" s="8" t="s">
        <v>54</v>
      </c>
      <c r="F13" s="8" t="s">
        <v>7</v>
      </c>
      <c r="G13" s="8" t="s">
        <v>58</v>
      </c>
      <c r="H13" s="71" t="s">
        <v>59</v>
      </c>
      <c r="I13" s="81" t="s">
        <v>60</v>
      </c>
      <c r="J13" s="76">
        <v>1</v>
      </c>
      <c r="K13" s="10">
        <v>4.1900000000000004</v>
      </c>
      <c r="L13" s="9">
        <v>4</v>
      </c>
      <c r="M13" s="86">
        <f t="shared" si="0"/>
        <v>16.760000000000002</v>
      </c>
      <c r="N13" s="91" t="s">
        <v>12</v>
      </c>
      <c r="O13" s="11" t="s">
        <v>12</v>
      </c>
      <c r="P13" s="11" t="s">
        <v>12</v>
      </c>
      <c r="Q13" s="12">
        <f t="shared" si="1"/>
        <v>0.55000000000000004</v>
      </c>
      <c r="R13" s="6"/>
      <c r="S13" s="6"/>
      <c r="T13" s="6"/>
      <c r="U13" s="6"/>
    </row>
    <row r="14" spans="1:21" ht="47.1" customHeight="1" thickBot="1" x14ac:dyDescent="0.3">
      <c r="A14" s="20">
        <f>AVERAGE(Q3:Q22)</f>
        <v>0.55000000000000004</v>
      </c>
      <c r="C14" s="111"/>
      <c r="D14" s="42">
        <v>12</v>
      </c>
      <c r="E14" s="13" t="s">
        <v>63</v>
      </c>
      <c r="F14" s="13" t="s">
        <v>7</v>
      </c>
      <c r="G14" s="13" t="s">
        <v>64</v>
      </c>
      <c r="H14" s="72" t="s">
        <v>65</v>
      </c>
      <c r="I14" s="82" t="s">
        <v>66</v>
      </c>
      <c r="J14" s="77">
        <v>25</v>
      </c>
      <c r="K14" s="15">
        <v>9.0299999999999994</v>
      </c>
      <c r="L14" s="14">
        <v>1</v>
      </c>
      <c r="M14" s="87">
        <f t="shared" si="0"/>
        <v>9.0299999999999994</v>
      </c>
      <c r="N14" s="92" t="s">
        <v>12</v>
      </c>
      <c r="O14" s="16" t="s">
        <v>12</v>
      </c>
      <c r="P14" s="16" t="s">
        <v>12</v>
      </c>
      <c r="Q14" s="17">
        <f t="shared" si="1"/>
        <v>0.55000000000000004</v>
      </c>
      <c r="R14" s="6"/>
      <c r="S14" s="6"/>
      <c r="T14" s="6"/>
      <c r="U14" s="6"/>
    </row>
    <row r="15" spans="1:21" ht="47.1" customHeight="1" x14ac:dyDescent="0.25">
      <c r="C15" s="104" t="s">
        <v>62</v>
      </c>
      <c r="D15" s="51">
        <v>13</v>
      </c>
      <c r="E15" s="52" t="s">
        <v>69</v>
      </c>
      <c r="F15" s="52" t="s">
        <v>7</v>
      </c>
      <c r="G15" s="52" t="s">
        <v>70</v>
      </c>
      <c r="H15" s="70" t="s">
        <v>71</v>
      </c>
      <c r="I15" s="80" t="s">
        <v>72</v>
      </c>
      <c r="J15" s="75">
        <v>1</v>
      </c>
      <c r="K15" s="56">
        <v>43.82</v>
      </c>
      <c r="L15" s="55">
        <v>2</v>
      </c>
      <c r="M15" s="85">
        <f t="shared" si="0"/>
        <v>87.64</v>
      </c>
      <c r="N15" s="90" t="s">
        <v>12</v>
      </c>
      <c r="O15" s="58" t="s">
        <v>12</v>
      </c>
      <c r="P15" s="58" t="s">
        <v>12</v>
      </c>
      <c r="Q15" s="18">
        <f t="shared" si="1"/>
        <v>0.55000000000000004</v>
      </c>
      <c r="R15" s="6"/>
      <c r="S15" s="6"/>
      <c r="T15" s="6"/>
      <c r="U15" s="6"/>
    </row>
    <row r="16" spans="1:21" ht="47.1" customHeight="1" x14ac:dyDescent="0.25">
      <c r="C16" s="105"/>
      <c r="D16" s="54">
        <v>14</v>
      </c>
      <c r="E16" s="8" t="s">
        <v>34</v>
      </c>
      <c r="F16" s="8" t="s">
        <v>7</v>
      </c>
      <c r="G16" s="8" t="s">
        <v>73</v>
      </c>
      <c r="H16" s="71" t="s">
        <v>74</v>
      </c>
      <c r="I16" s="81" t="s">
        <v>75</v>
      </c>
      <c r="J16" s="76">
        <v>1</v>
      </c>
      <c r="K16" s="10">
        <v>101.75</v>
      </c>
      <c r="L16" s="9">
        <v>1</v>
      </c>
      <c r="M16" s="86">
        <f t="shared" si="0"/>
        <v>101.75</v>
      </c>
      <c r="N16" s="91" t="s">
        <v>12</v>
      </c>
      <c r="O16" s="11" t="s">
        <v>12</v>
      </c>
      <c r="P16" s="11" t="s">
        <v>12</v>
      </c>
      <c r="Q16" s="12">
        <f t="shared" si="1"/>
        <v>0.55000000000000004</v>
      </c>
      <c r="R16" s="6"/>
      <c r="S16" s="6"/>
      <c r="T16" s="6"/>
      <c r="U16" s="6"/>
    </row>
    <row r="17" spans="3:21" ht="47.1" customHeight="1" x14ac:dyDescent="0.25">
      <c r="C17" s="105"/>
      <c r="D17" s="54">
        <v>15</v>
      </c>
      <c r="E17" s="8" t="s">
        <v>54</v>
      </c>
      <c r="F17" s="8" t="s">
        <v>7</v>
      </c>
      <c r="G17" s="8" t="s">
        <v>76</v>
      </c>
      <c r="H17" s="71" t="s">
        <v>77</v>
      </c>
      <c r="I17" s="81" t="s">
        <v>78</v>
      </c>
      <c r="J17" s="76">
        <v>10</v>
      </c>
      <c r="K17" s="10">
        <v>9.3800000000000008</v>
      </c>
      <c r="L17" s="9">
        <v>1</v>
      </c>
      <c r="M17" s="86">
        <f t="shared" si="0"/>
        <v>9.3800000000000008</v>
      </c>
      <c r="N17" s="91" t="s">
        <v>12</v>
      </c>
      <c r="O17" s="11" t="s">
        <v>12</v>
      </c>
      <c r="P17" s="11" t="s">
        <v>12</v>
      </c>
      <c r="Q17" s="12">
        <f t="shared" si="1"/>
        <v>0.55000000000000004</v>
      </c>
      <c r="R17" s="6"/>
      <c r="S17" s="6"/>
      <c r="T17" s="6"/>
      <c r="U17" s="6"/>
    </row>
    <row r="18" spans="3:21" ht="47.1" customHeight="1" x14ac:dyDescent="0.25">
      <c r="C18" s="105"/>
      <c r="D18" s="54">
        <v>16</v>
      </c>
      <c r="E18" s="8" t="s">
        <v>79</v>
      </c>
      <c r="F18" s="8" t="s">
        <v>7</v>
      </c>
      <c r="G18" s="8" t="s">
        <v>80</v>
      </c>
      <c r="H18" s="71" t="s">
        <v>81</v>
      </c>
      <c r="I18" s="81" t="s">
        <v>82</v>
      </c>
      <c r="J18" s="76">
        <v>1</v>
      </c>
      <c r="K18" s="10">
        <v>16.260000000000002</v>
      </c>
      <c r="L18" s="9">
        <v>1</v>
      </c>
      <c r="M18" s="86">
        <f t="shared" si="0"/>
        <v>16.260000000000002</v>
      </c>
      <c r="N18" s="91" t="s">
        <v>12</v>
      </c>
      <c r="O18" s="11" t="s">
        <v>12</v>
      </c>
      <c r="P18" s="11" t="s">
        <v>12</v>
      </c>
      <c r="Q18" s="12">
        <f t="shared" si="1"/>
        <v>0.55000000000000004</v>
      </c>
      <c r="R18" s="6"/>
      <c r="S18" s="6"/>
      <c r="T18" s="6"/>
      <c r="U18" s="6"/>
    </row>
    <row r="19" spans="3:21" ht="47.1" customHeight="1" x14ac:dyDescent="0.25">
      <c r="C19" s="105"/>
      <c r="D19" s="54">
        <v>17</v>
      </c>
      <c r="E19" s="8" t="s">
        <v>83</v>
      </c>
      <c r="F19" s="8" t="s">
        <v>7</v>
      </c>
      <c r="G19" s="8" t="s">
        <v>85</v>
      </c>
      <c r="H19" s="71" t="s">
        <v>84</v>
      </c>
      <c r="I19" s="81" t="s">
        <v>86</v>
      </c>
      <c r="J19" s="76">
        <v>1</v>
      </c>
      <c r="K19" s="10">
        <v>29.23</v>
      </c>
      <c r="L19" s="9">
        <v>1</v>
      </c>
      <c r="M19" s="86">
        <f t="shared" si="0"/>
        <v>29.23</v>
      </c>
      <c r="N19" s="91" t="s">
        <v>12</v>
      </c>
      <c r="O19" s="11" t="s">
        <v>12</v>
      </c>
      <c r="P19" s="11" t="s">
        <v>12</v>
      </c>
      <c r="Q19" s="12">
        <f t="shared" si="1"/>
        <v>0.55000000000000004</v>
      </c>
      <c r="R19" s="6"/>
      <c r="S19" s="6"/>
      <c r="T19" s="6"/>
      <c r="U19" s="6"/>
    </row>
    <row r="20" spans="3:21" ht="47.1" customHeight="1" x14ac:dyDescent="0.25">
      <c r="C20" s="105"/>
      <c r="D20" s="54">
        <v>18</v>
      </c>
      <c r="E20" s="8" t="s">
        <v>87</v>
      </c>
      <c r="F20" s="8" t="s">
        <v>7</v>
      </c>
      <c r="G20" s="8" t="s">
        <v>88</v>
      </c>
      <c r="H20" s="71" t="s">
        <v>89</v>
      </c>
      <c r="I20" s="81" t="s">
        <v>90</v>
      </c>
      <c r="J20" s="76">
        <v>50</v>
      </c>
      <c r="K20" s="10">
        <v>10.7</v>
      </c>
      <c r="L20" s="9">
        <v>1</v>
      </c>
      <c r="M20" s="86">
        <f t="shared" si="0"/>
        <v>10.7</v>
      </c>
      <c r="N20" s="91" t="s">
        <v>12</v>
      </c>
      <c r="O20" s="11" t="s">
        <v>12</v>
      </c>
      <c r="P20" s="11" t="s">
        <v>12</v>
      </c>
      <c r="Q20" s="12">
        <f>((IF(ISBLANK(E20),0,1)*5)+(IF(ISBLANK(F20),0,1)*2.5)+(IF(ISBLANK(G20),0,1)*10)+(IF(ISBLANK(H20),0,1)*10)+(IF(ISBLANK(I20),0,1)*7.5)+(IF(ISBLANK(K20),0,1)*10)+(IF(ISBLANK(L20),0,1)*2.5)+(IF(ISBLANK(M20),0,1)*7.5)+(IF(N20="Y",1,0)*15)+(IF(O20="Y",1,0)*15)+(IF(P20="Y",1,0)*15))/100</f>
        <v>0.55000000000000004</v>
      </c>
      <c r="R20" s="6"/>
      <c r="S20" s="6"/>
      <c r="T20" s="6"/>
      <c r="U20" s="6"/>
    </row>
    <row r="21" spans="3:21" ht="47.1" customHeight="1" x14ac:dyDescent="0.25">
      <c r="C21" s="105"/>
      <c r="D21" s="54">
        <v>19</v>
      </c>
      <c r="E21" s="8" t="s">
        <v>118</v>
      </c>
      <c r="F21" s="8" t="s">
        <v>7</v>
      </c>
      <c r="G21" s="8" t="s">
        <v>115</v>
      </c>
      <c r="H21" s="71" t="s">
        <v>116</v>
      </c>
      <c r="I21" s="81" t="s">
        <v>117</v>
      </c>
      <c r="J21" s="76">
        <v>50</v>
      </c>
      <c r="K21" s="10">
        <v>6.48</v>
      </c>
      <c r="L21" s="9">
        <v>1</v>
      </c>
      <c r="M21" s="86">
        <f t="shared" si="0"/>
        <v>6.48</v>
      </c>
      <c r="N21" s="91" t="s">
        <v>12</v>
      </c>
      <c r="O21" s="11" t="s">
        <v>12</v>
      </c>
      <c r="P21" s="11" t="s">
        <v>12</v>
      </c>
      <c r="Q21" s="12">
        <f>((IF(ISBLANK(E21),0,1)*5)+(IF(ISBLANK(F21),0,1)*2.5)+(IF(ISBLANK(G21),0,1)*10)+(IF(ISBLANK(H21),0,1)*10)+(IF(ISBLANK(I21),0,1)*7.5)+(IF(ISBLANK(K21),0,1)*10)+(IF(ISBLANK(L21),0,1)*2.5)+(IF(ISBLANK(M21),0,1)*7.5)+(IF(N21="Y",1,0)*15)+(IF(O21="Y",1,0)*15)+(IF(P21="Y",1,0)*15))/100</f>
        <v>0.55000000000000004</v>
      </c>
      <c r="R21" s="6"/>
      <c r="S21" s="6"/>
      <c r="T21" s="6"/>
      <c r="U21" s="6"/>
    </row>
    <row r="22" spans="3:21" ht="47.1" customHeight="1" thickBot="1" x14ac:dyDescent="0.3">
      <c r="C22" s="105"/>
      <c r="D22" s="59">
        <v>20</v>
      </c>
      <c r="E22" s="41" t="s">
        <v>94</v>
      </c>
      <c r="F22" s="67" t="s">
        <v>7</v>
      </c>
      <c r="G22" s="67" t="s">
        <v>91</v>
      </c>
      <c r="H22" s="73" t="s">
        <v>92</v>
      </c>
      <c r="I22" s="83" t="s">
        <v>93</v>
      </c>
      <c r="J22" s="78">
        <v>1</v>
      </c>
      <c r="K22" s="44">
        <v>30.58</v>
      </c>
      <c r="L22" s="43">
        <v>1</v>
      </c>
      <c r="M22" s="88">
        <f t="shared" si="0"/>
        <v>30.58</v>
      </c>
      <c r="N22" s="93" t="s">
        <v>12</v>
      </c>
      <c r="O22" s="45" t="s">
        <v>12</v>
      </c>
      <c r="P22" s="45" t="s">
        <v>12</v>
      </c>
      <c r="Q22" s="46">
        <f t="shared" si="1"/>
        <v>0.55000000000000004</v>
      </c>
      <c r="R22" s="6"/>
      <c r="S22" s="6"/>
      <c r="T22" s="6"/>
      <c r="U22" s="6"/>
    </row>
    <row r="23" spans="3:21" ht="47.1" customHeight="1" x14ac:dyDescent="0.25">
      <c r="C23" s="106" t="s">
        <v>126</v>
      </c>
      <c r="D23" s="51">
        <v>21</v>
      </c>
      <c r="E23" s="52" t="s">
        <v>46</v>
      </c>
      <c r="F23" s="52" t="s">
        <v>7</v>
      </c>
      <c r="G23" s="52" t="s">
        <v>47</v>
      </c>
      <c r="H23" s="48" t="s">
        <v>48</v>
      </c>
      <c r="I23" s="94" t="s">
        <v>49</v>
      </c>
      <c r="J23" s="97">
        <v>1</v>
      </c>
      <c r="K23" s="56">
        <v>138</v>
      </c>
      <c r="L23" s="55">
        <v>1</v>
      </c>
      <c r="M23" s="35">
        <f t="shared" si="0"/>
        <v>138</v>
      </c>
      <c r="N23" s="57" t="s">
        <v>12</v>
      </c>
      <c r="O23" s="58" t="s">
        <v>12</v>
      </c>
      <c r="P23" s="58" t="s">
        <v>12</v>
      </c>
      <c r="Q23" s="18">
        <f t="shared" si="1"/>
        <v>0.55000000000000004</v>
      </c>
      <c r="R23" s="6"/>
      <c r="S23" s="6"/>
      <c r="T23" s="6"/>
      <c r="U23" s="6"/>
    </row>
    <row r="24" spans="3:21" ht="47.1" customHeight="1" x14ac:dyDescent="0.25">
      <c r="C24" s="107"/>
      <c r="D24" s="54">
        <v>22</v>
      </c>
      <c r="E24" s="8" t="s">
        <v>129</v>
      </c>
      <c r="F24" s="8" t="s">
        <v>7</v>
      </c>
      <c r="G24" s="8" t="s">
        <v>134</v>
      </c>
      <c r="H24" s="49" t="s">
        <v>135</v>
      </c>
      <c r="I24" s="95" t="s">
        <v>136</v>
      </c>
      <c r="J24" s="98">
        <v>25</v>
      </c>
      <c r="K24" s="10">
        <v>10.06</v>
      </c>
      <c r="L24" s="9">
        <v>1</v>
      </c>
      <c r="M24" s="36">
        <f t="shared" ref="M24" si="3">K24*L24</f>
        <v>10.06</v>
      </c>
      <c r="N24" s="33" t="s">
        <v>12</v>
      </c>
      <c r="O24" s="11" t="s">
        <v>12</v>
      </c>
      <c r="P24" s="11" t="s">
        <v>12</v>
      </c>
      <c r="Q24" s="12">
        <f t="shared" ref="Q24" si="4">((IF(ISBLANK(E24),0,1)*5)+(IF(ISBLANK(F24),0,1)*2.5)+(IF(ISBLANK(G24),0,1)*10)+(IF(ISBLANK(H24),0,1)*10)+(IF(ISBLANK(I24),0,1)*7.5)+(IF(ISBLANK(K24),0,1)*10)+(IF(ISBLANK(L24),0,1)*2.5)+(IF(ISBLANK(M24),0,1)*7.5)+(IF(N24="Y",1,0)*15)+(IF(O24="Y",1,0)*15)+(IF(P24="Y",1,0)*15))/100</f>
        <v>0.55000000000000004</v>
      </c>
      <c r="R24" s="6"/>
      <c r="S24" s="6"/>
      <c r="T24" s="6"/>
      <c r="U24" s="6"/>
    </row>
    <row r="25" spans="3:21" ht="47.1" customHeight="1" x14ac:dyDescent="0.25">
      <c r="C25" s="107"/>
      <c r="D25" s="54">
        <v>23</v>
      </c>
      <c r="E25" s="8" t="s">
        <v>106</v>
      </c>
      <c r="F25" s="8" t="s">
        <v>7</v>
      </c>
      <c r="G25" s="8" t="s">
        <v>95</v>
      </c>
      <c r="H25" s="49" t="s">
        <v>107</v>
      </c>
      <c r="I25" s="95" t="s">
        <v>102</v>
      </c>
      <c r="J25" s="98" t="s">
        <v>67</v>
      </c>
      <c r="K25" s="10">
        <v>5.63</v>
      </c>
      <c r="L25" s="9">
        <v>2</v>
      </c>
      <c r="M25" s="36">
        <f t="shared" si="0"/>
        <v>11.26</v>
      </c>
      <c r="N25" s="33" t="s">
        <v>12</v>
      </c>
      <c r="O25" s="11" t="s">
        <v>12</v>
      </c>
      <c r="P25" s="11" t="s">
        <v>12</v>
      </c>
      <c r="Q25" s="12">
        <f t="shared" ref="Q25:Q27" si="5">((IF(ISBLANK(E25),0,1)*5)+(IF(ISBLANK(F25),0,1)*2.5)+(IF(ISBLANK(G25),0,1)*10)+(IF(ISBLANK(H25),0,1)*10)+(IF(ISBLANK(I25),0,1)*7.5)+(IF(ISBLANK(K25),0,1)*10)+(IF(ISBLANK(L25),0,1)*2.5)+(IF(ISBLANK(M25),0,1)*7.5)+(IF(N25="Y",1,0)*15)+(IF(O25="Y",1,0)*15)+(IF(P25="Y",1,0)*15))/100</f>
        <v>0.55000000000000004</v>
      </c>
      <c r="R25" s="6"/>
      <c r="S25" s="6"/>
      <c r="T25" s="6"/>
      <c r="U25" s="6"/>
    </row>
    <row r="26" spans="3:21" ht="47.1" customHeight="1" x14ac:dyDescent="0.25">
      <c r="C26" s="107"/>
      <c r="D26" s="54">
        <v>24</v>
      </c>
      <c r="E26" s="8" t="s">
        <v>106</v>
      </c>
      <c r="F26" s="8" t="s">
        <v>7</v>
      </c>
      <c r="G26" s="8" t="s">
        <v>95</v>
      </c>
      <c r="H26" s="49" t="s">
        <v>107</v>
      </c>
      <c r="I26" s="95" t="s">
        <v>102</v>
      </c>
      <c r="J26" s="98" t="s">
        <v>96</v>
      </c>
      <c r="K26" s="10">
        <v>8.48</v>
      </c>
      <c r="L26" s="9">
        <v>2</v>
      </c>
      <c r="M26" s="36">
        <f t="shared" si="0"/>
        <v>16.96</v>
      </c>
      <c r="N26" s="33" t="s">
        <v>12</v>
      </c>
      <c r="O26" s="11" t="s">
        <v>12</v>
      </c>
      <c r="P26" s="11" t="s">
        <v>12</v>
      </c>
      <c r="Q26" s="12">
        <f t="shared" si="5"/>
        <v>0.55000000000000004</v>
      </c>
    </row>
    <row r="27" spans="3:21" ht="47.1" customHeight="1" x14ac:dyDescent="0.25">
      <c r="C27" s="107"/>
      <c r="D27" s="54">
        <v>25</v>
      </c>
      <c r="E27" s="8" t="s">
        <v>100</v>
      </c>
      <c r="F27" s="8" t="s">
        <v>7</v>
      </c>
      <c r="G27" s="8" t="s">
        <v>97</v>
      </c>
      <c r="H27" s="49" t="s">
        <v>105</v>
      </c>
      <c r="I27" s="95" t="s">
        <v>101</v>
      </c>
      <c r="J27" s="98">
        <v>1</v>
      </c>
      <c r="K27" s="10">
        <v>40.72</v>
      </c>
      <c r="L27" s="9">
        <v>1</v>
      </c>
      <c r="M27" s="36">
        <f t="shared" si="0"/>
        <v>40.72</v>
      </c>
      <c r="N27" s="33" t="s">
        <v>12</v>
      </c>
      <c r="O27" s="11" t="s">
        <v>12</v>
      </c>
      <c r="P27" s="11" t="s">
        <v>12</v>
      </c>
      <c r="Q27" s="12">
        <f t="shared" si="5"/>
        <v>0.55000000000000004</v>
      </c>
    </row>
    <row r="28" spans="3:21" ht="47.1" customHeight="1" x14ac:dyDescent="0.25">
      <c r="C28" s="107"/>
      <c r="D28" s="54">
        <v>26</v>
      </c>
      <c r="E28" s="8" t="s">
        <v>103</v>
      </c>
      <c r="F28" s="8" t="s">
        <v>7</v>
      </c>
      <c r="G28" s="8" t="s">
        <v>98</v>
      </c>
      <c r="H28" s="49" t="s">
        <v>104</v>
      </c>
      <c r="I28" s="95" t="s">
        <v>108</v>
      </c>
      <c r="J28" s="98">
        <v>1</v>
      </c>
      <c r="K28" s="10">
        <v>12.38</v>
      </c>
      <c r="L28" s="9">
        <v>1</v>
      </c>
      <c r="M28" s="36">
        <f t="shared" si="0"/>
        <v>12.38</v>
      </c>
      <c r="N28" s="33" t="s">
        <v>12</v>
      </c>
      <c r="O28" s="11" t="s">
        <v>12</v>
      </c>
      <c r="P28" s="11" t="s">
        <v>12</v>
      </c>
      <c r="Q28" s="12">
        <f>((IF(ISBLANK(E28),0,1)*5)+(IF(ISBLANK(F28),0,1)*2.5)+(IF(ISBLANK(G28),0,1)*10)+(IF(ISBLANK(H28),0,1)*10)+(IF(ISBLANK(I28),0,1)*7.5)+(IF(ISBLANK(K28),0,1)*10)+(IF(ISBLANK(L28),0,1)*2.5)+(IF(ISBLANK(M28),0,1)*7.5)+(IF(N28="Y",1,0)*15)+(IF(O28="Y",1,0)*15)+(IF(P28="Y",1,0)*15))/100</f>
        <v>0.55000000000000004</v>
      </c>
    </row>
    <row r="29" spans="3:21" ht="47.1" customHeight="1" x14ac:dyDescent="0.25">
      <c r="C29" s="107"/>
      <c r="D29" s="54">
        <v>27</v>
      </c>
      <c r="E29" s="8" t="s">
        <v>133</v>
      </c>
      <c r="F29" s="8" t="s">
        <v>7</v>
      </c>
      <c r="G29" s="8" t="s">
        <v>112</v>
      </c>
      <c r="H29" s="49" t="s">
        <v>113</v>
      </c>
      <c r="I29" s="95" t="s">
        <v>114</v>
      </c>
      <c r="J29" s="98">
        <v>1</v>
      </c>
      <c r="K29" s="10">
        <v>3.87</v>
      </c>
      <c r="L29" s="9">
        <v>1</v>
      </c>
      <c r="M29" s="36">
        <f t="shared" si="0"/>
        <v>3.87</v>
      </c>
      <c r="N29" s="33" t="s">
        <v>12</v>
      </c>
      <c r="O29" s="11" t="s">
        <v>12</v>
      </c>
      <c r="P29" s="11" t="s">
        <v>12</v>
      </c>
      <c r="Q29" s="12">
        <f>((IF(ISBLANK(E29),0,1)*5)+(IF(ISBLANK(F29),0,1)*2.5)+(IF(ISBLANK(G29),0,1)*10)+(IF(ISBLANK(H29),0,1)*10)+(IF(ISBLANK(I29),0,1)*7.5)+(IF(ISBLANK(K29),0,1)*10)+(IF(ISBLANK(L29),0,1)*2.5)+(IF(ISBLANK(M29),0,1)*7.5)+(IF(N29="Y",1,0)*15)+(IF(O29="Y",1,0)*15)+(IF(P29="Y",1,0)*15))/100</f>
        <v>0.55000000000000004</v>
      </c>
    </row>
    <row r="30" spans="3:21" ht="47.1" customHeight="1" x14ac:dyDescent="0.25">
      <c r="C30" s="107"/>
      <c r="D30" s="54">
        <v>28</v>
      </c>
      <c r="E30" s="8" t="s">
        <v>132</v>
      </c>
      <c r="F30" s="8" t="s">
        <v>7</v>
      </c>
      <c r="G30" s="8" t="s">
        <v>130</v>
      </c>
      <c r="H30" s="49" t="s">
        <v>131</v>
      </c>
      <c r="I30" s="95" t="s">
        <v>125</v>
      </c>
      <c r="J30" s="98">
        <v>1</v>
      </c>
      <c r="K30" s="10">
        <v>2.1800000000000002</v>
      </c>
      <c r="L30" s="9">
        <v>1</v>
      </c>
      <c r="M30" s="36">
        <f t="shared" si="0"/>
        <v>2.1800000000000002</v>
      </c>
      <c r="N30" s="33" t="s">
        <v>12</v>
      </c>
      <c r="O30" s="11" t="s">
        <v>12</v>
      </c>
      <c r="P30" s="11" t="s">
        <v>12</v>
      </c>
      <c r="Q30" s="12">
        <f>((IF(ISBLANK(E30),0,1)*5)+(IF(ISBLANK(F30),0,1)*2.5)+(IF(ISBLANK(G30),0,1)*10)+(IF(ISBLANK(H30),0,1)*10)+(IF(ISBLANK(I30),0,1)*7.5)+(IF(ISBLANK(K30),0,1)*10)+(IF(ISBLANK(L30),0,1)*2.5)+(IF(ISBLANK(M30),0,1)*7.5)+(IF(N30="Y",1,0)*15)+(IF(O30="Y",1,0)*15)+(IF(P30="Y",1,0)*15))/100</f>
        <v>0.55000000000000004</v>
      </c>
    </row>
    <row r="31" spans="3:21" ht="47.1" customHeight="1" thickBot="1" x14ac:dyDescent="0.3">
      <c r="C31" s="108"/>
      <c r="D31" s="42">
        <v>29</v>
      </c>
      <c r="E31" s="13" t="s">
        <v>110</v>
      </c>
      <c r="F31" s="13" t="s">
        <v>7</v>
      </c>
      <c r="G31" s="13" t="s">
        <v>99</v>
      </c>
      <c r="H31" s="50" t="s">
        <v>111</v>
      </c>
      <c r="I31" s="96" t="s">
        <v>109</v>
      </c>
      <c r="J31" s="99">
        <v>1</v>
      </c>
      <c r="K31" s="15">
        <v>7.83</v>
      </c>
      <c r="L31" s="14">
        <v>1</v>
      </c>
      <c r="M31" s="37">
        <f>K31*L31</f>
        <v>7.83</v>
      </c>
      <c r="N31" s="34" t="s">
        <v>12</v>
      </c>
      <c r="O31" s="16" t="s">
        <v>12</v>
      </c>
      <c r="P31" s="16" t="s">
        <v>12</v>
      </c>
      <c r="Q31" s="17">
        <f>((IF(ISBLANK(E31),0,1)*5)+(IF(ISBLANK(F31),0,1)*2.5)+(IF(ISBLANK(G31),0,1)*10)+(IF(ISBLANK(H31),0,1)*10)+(IF(ISBLANK(I31),0,1)*7.5)+(IF(ISBLANK(K31),0,1)*10)+(IF(ISBLANK(L31),0,1)*2.5)+(IF(ISBLANK(M31),0,1)*7.5)+(IF(N31="Y",1,0)*15)+(IF(O31="Y",1,0)*15)+(IF(P31="Y",1,0)*15))/100</f>
        <v>0.55000000000000004</v>
      </c>
    </row>
    <row r="32" spans="3:21" ht="47.1" customHeight="1" x14ac:dyDescent="0.25">
      <c r="H32" s="1"/>
      <c r="I32" s="1"/>
      <c r="K32" s="1"/>
      <c r="M32" s="1"/>
      <c r="N32" s="1"/>
    </row>
    <row r="33" spans="5:14" ht="47.1" customHeight="1" x14ac:dyDescent="0.25">
      <c r="H33" s="1"/>
      <c r="I33" s="1"/>
      <c r="K33" s="1"/>
      <c r="M33" s="1"/>
      <c r="N33" s="1"/>
    </row>
    <row r="34" spans="5:14" ht="47.1" customHeight="1" x14ac:dyDescent="0.25">
      <c r="H34" s="1"/>
      <c r="I34" s="1"/>
      <c r="K34" s="1"/>
      <c r="M34" s="1"/>
      <c r="N34" s="1"/>
    </row>
    <row r="35" spans="5:14" ht="47.1" customHeight="1" x14ac:dyDescent="0.25">
      <c r="H35" s="1"/>
      <c r="I35" s="1"/>
      <c r="K35" s="1"/>
      <c r="M35" s="1"/>
      <c r="N35" s="1"/>
    </row>
    <row r="36" spans="5:14" ht="47.1" customHeight="1" x14ac:dyDescent="0.25">
      <c r="E36" s="5"/>
    </row>
  </sheetData>
  <mergeCells count="4">
    <mergeCell ref="C15:C22"/>
    <mergeCell ref="C23:C31"/>
    <mergeCell ref="C9:C14"/>
    <mergeCell ref="C3:C8"/>
  </mergeCells>
  <phoneticPr fontId="11" type="noConversion"/>
  <hyperlinks>
    <hyperlink ref="I31" r:id="rId1"/>
    <hyperlink ref="I29" r:id="rId2"/>
    <hyperlink ref="I28" r:id="rId3"/>
    <hyperlink ref="I27" r:id="rId4"/>
    <hyperlink ref="I26" r:id="rId5"/>
    <hyperlink ref="I25" r:id="rId6"/>
    <hyperlink ref="I22" r:id="rId7"/>
    <hyperlink ref="I21" r:id="rId8"/>
    <hyperlink ref="I20" r:id="rId9"/>
    <hyperlink ref="I19" r:id="rId10"/>
    <hyperlink ref="I18" r:id="rId11"/>
    <hyperlink ref="I17" r:id="rId12"/>
    <hyperlink ref="I16" r:id="rId13"/>
    <hyperlink ref="I15" r:id="rId14"/>
    <hyperlink ref="I14" r:id="rId15"/>
    <hyperlink ref="I13" r:id="rId16"/>
    <hyperlink ref="I12" r:id="rId17"/>
    <hyperlink ref="I11" r:id="rId18"/>
    <hyperlink ref="I10" r:id="rId19"/>
    <hyperlink ref="I9" r:id="rId20"/>
    <hyperlink ref="I8" r:id="rId21"/>
    <hyperlink ref="I6" r:id="rId22"/>
    <hyperlink ref="I5" r:id="rId23"/>
    <hyperlink ref="I4" r:id="rId24"/>
    <hyperlink ref="I3" r:id="rId25"/>
    <hyperlink ref="I23" r:id="rId26"/>
    <hyperlink ref="I30" r:id="rId27"/>
  </hyperlinks>
  <pageMargins left="0.7" right="0.7" top="0.75" bottom="0.75" header="0.3" footer="0.3"/>
  <pageSetup orientation="portrait" horizontalDpi="1200" verticalDpi="1200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Jeannette Dorfman</dc:creator>
  <cp:lastModifiedBy>Vincent Giannetti</cp:lastModifiedBy>
  <dcterms:created xsi:type="dcterms:W3CDTF">2019-10-13T17:51:55Z</dcterms:created>
  <dcterms:modified xsi:type="dcterms:W3CDTF">2020-03-05T20:30:32Z</dcterms:modified>
</cp:coreProperties>
</file>