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c2\AC\Temp\"/>
    </mc:Choice>
  </mc:AlternateContent>
  <xr:revisionPtr revIDLastSave="0" documentId="8_{E4923C9A-E7DE-4349-98F1-0B58EF264E8A}" xr6:coauthVersionLast="45" xr6:coauthVersionMax="45" xr10:uidLastSave="{00000000-0000-0000-0000-000000000000}"/>
  <bookViews>
    <workbookView xWindow="-105" yWindow="-105" windowWidth="19425" windowHeight="11025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F37" i="1"/>
  <c r="J36" i="1"/>
  <c r="F36" i="1"/>
  <c r="J30" i="1"/>
  <c r="J48" i="1"/>
  <c r="J44" i="1"/>
  <c r="J45" i="1"/>
  <c r="J46" i="1"/>
  <c r="J47" i="1"/>
  <c r="F28" i="1"/>
  <c r="F29" i="1"/>
  <c r="F30" i="1"/>
  <c r="F31" i="1"/>
  <c r="F32" i="1"/>
  <c r="F33" i="1"/>
  <c r="F34" i="1"/>
  <c r="F35" i="1"/>
  <c r="J10" i="1"/>
  <c r="F10" i="1"/>
  <c r="J34" i="1"/>
  <c r="J35" i="1"/>
  <c r="J27" i="1"/>
  <c r="J28" i="1"/>
  <c r="J29" i="1"/>
  <c r="J31" i="1"/>
  <c r="J32" i="1"/>
  <c r="J33" i="1"/>
  <c r="J18" i="1"/>
  <c r="J19" i="1"/>
  <c r="J20" i="1"/>
  <c r="J5" i="1"/>
  <c r="J6" i="1"/>
  <c r="J7" i="1"/>
  <c r="J8" i="1"/>
  <c r="J9" i="1"/>
  <c r="J11" i="1"/>
  <c r="J4" i="1"/>
  <c r="F27" i="1"/>
  <c r="F19" i="1"/>
  <c r="F20" i="1"/>
  <c r="F18" i="1"/>
  <c r="B39" i="1"/>
  <c r="B51" i="1"/>
  <c r="B40" i="1"/>
  <c r="B14" i="1"/>
  <c r="B23" i="1"/>
  <c r="B22" i="1"/>
  <c r="E7" i="1"/>
  <c r="F7" i="1"/>
  <c r="E8" i="1"/>
  <c r="E6" i="1"/>
  <c r="F6" i="1"/>
  <c r="E4" i="1"/>
  <c r="F5" i="1"/>
  <c r="B55" i="1"/>
  <c r="B13" i="1"/>
  <c r="B53" i="1"/>
  <c r="B54" i="1"/>
</calcChain>
</file>

<file path=xl/sharedStrings.xml><?xml version="1.0" encoding="utf-8"?>
<sst xmlns="http://schemas.openxmlformats.org/spreadsheetml/2006/main" count="175" uniqueCount="92">
  <si>
    <t>Prototyping</t>
  </si>
  <si>
    <t xml:space="preserve">Material </t>
  </si>
  <si>
    <t xml:space="preserve">Vendor </t>
  </si>
  <si>
    <t xml:space="preserve">Description </t>
  </si>
  <si>
    <t>Quantity</t>
  </si>
  <si>
    <t>Unit Cost</t>
  </si>
  <si>
    <t>Cost</t>
  </si>
  <si>
    <t>Date Ordered</t>
  </si>
  <si>
    <t>Date Received</t>
  </si>
  <si>
    <t>General Notes</t>
  </si>
  <si>
    <t>Maturity</t>
  </si>
  <si>
    <t>Double Face Corrugated Cardboard Sheets</t>
  </si>
  <si>
    <t>Paper Mart</t>
  </si>
  <si>
    <t>17" x 11"</t>
  </si>
  <si>
    <t>14/1/20</t>
  </si>
  <si>
    <t>Arduino Microcontroller</t>
  </si>
  <si>
    <t>Amazon</t>
  </si>
  <si>
    <t>Mega 2560</t>
  </si>
  <si>
    <t>N/A</t>
  </si>
  <si>
    <t>Stepper Motors</t>
  </si>
  <si>
    <t xml:space="preserve"> Amazon</t>
  </si>
  <si>
    <t>NEMA17</t>
  </si>
  <si>
    <t>Motor Drivers</t>
  </si>
  <si>
    <t>L298N H-Bridge</t>
  </si>
  <si>
    <t>Screws</t>
  </si>
  <si>
    <t>RobotShop</t>
  </si>
  <si>
    <t>3/8" 6-32 Socket Head</t>
  </si>
  <si>
    <t xml:space="preserve">Laser Cutter </t>
  </si>
  <si>
    <t xml:space="preserve">FSU Innovation Hub </t>
  </si>
  <si>
    <t>Epilog Zing 24</t>
  </si>
  <si>
    <t>AVAILABLE</t>
  </si>
  <si>
    <t>Provided by FSU Innovation Hub</t>
  </si>
  <si>
    <t>Jumper wires</t>
  </si>
  <si>
    <t>Adafruit</t>
  </si>
  <si>
    <t>20 x 3" (75mm)</t>
  </si>
  <si>
    <t>3D Printer</t>
  </si>
  <si>
    <t>Dremel 3D45</t>
  </si>
  <si>
    <t>Prototype Budget</t>
  </si>
  <si>
    <t>Prototype Maturity</t>
  </si>
  <si>
    <t>Modular Attachments</t>
  </si>
  <si>
    <t>Compact Circular Saw</t>
  </si>
  <si>
    <t>Loryfashion</t>
  </si>
  <si>
    <t>WORXSAW 4-1/2 WX429L</t>
  </si>
  <si>
    <t>Metal Robot Arm Gripper</t>
  </si>
  <si>
    <t>USA.Banggood</t>
  </si>
  <si>
    <t>LOBOT 2DOF</t>
  </si>
  <si>
    <t>Wire Twister</t>
  </si>
  <si>
    <t>4 square 3-Way/ 5-Way Twister</t>
  </si>
  <si>
    <t>Modular Attachments Budget</t>
  </si>
  <si>
    <t>Modular Attachments Maturity</t>
  </si>
  <si>
    <t>Body of Arm</t>
  </si>
  <si>
    <t>Power/Signal Wire</t>
  </si>
  <si>
    <t>McMaster-Carr</t>
  </si>
  <si>
    <t xml:space="preserve">7777T21	</t>
  </si>
  <si>
    <t>Camera</t>
  </si>
  <si>
    <t>0.87in, 0.7oz cube</t>
  </si>
  <si>
    <t>Insulative Material (Rubber)</t>
  </si>
  <si>
    <t>1/16" thick, 12"x12", 70A</t>
  </si>
  <si>
    <t>Frame Material (Aluminum)</t>
  </si>
  <si>
    <t>OnlineMetals.com</t>
  </si>
  <si>
    <t>0.4" thick, 12.0"x24.0"</t>
  </si>
  <si>
    <t>Frame Material (Acrylic)</t>
  </si>
  <si>
    <t>tapplastics.com</t>
  </si>
  <si>
    <t>0.18" thick, 24" x 24"</t>
  </si>
  <si>
    <t>Hydraulic motors</t>
  </si>
  <si>
    <t>Surplus Center</t>
  </si>
  <si>
    <t>14.1 cu in 101-1006 Char-Lynn Hydraulic Motor</t>
  </si>
  <si>
    <t>Hydraulic hose</t>
  </si>
  <si>
    <t>hydraulicsdirect.com</t>
  </si>
  <si>
    <t xml:space="preserve">R5-10 - 1/2" SAE 100R5 </t>
  </si>
  <si>
    <t>Lights</t>
  </si>
  <si>
    <t xml:space="preserve">Blazer CWL514 4" LED </t>
  </si>
  <si>
    <t>Xbox Controller</t>
  </si>
  <si>
    <t>2.4GHz for PC</t>
  </si>
  <si>
    <t>Machine Shop Fees (per hour)</t>
  </si>
  <si>
    <t>For arm fabrication</t>
  </si>
  <si>
    <t>Wireless WiFi Transceiver</t>
  </si>
  <si>
    <t xml:space="preserve">FTCBlock 4pcs ESP8266 </t>
  </si>
  <si>
    <t>Body of Arm Budget</t>
  </si>
  <si>
    <t xml:space="preserve">Body of Arm Maturity </t>
  </si>
  <si>
    <t>Testing Material</t>
  </si>
  <si>
    <t>Partial Wooden Pole</t>
  </si>
  <si>
    <t>FPL</t>
  </si>
  <si>
    <t>Tie Wire</t>
  </si>
  <si>
    <t>Test Insulator</t>
  </si>
  <si>
    <t>Conductor</t>
  </si>
  <si>
    <t>Fastening Hardware</t>
  </si>
  <si>
    <t>Testing Material Budget</t>
  </si>
  <si>
    <t xml:space="preserve">Testing Material Maturity </t>
  </si>
  <si>
    <t>Remaining Budget</t>
  </si>
  <si>
    <t>Budget Percentage Used</t>
  </si>
  <si>
    <t>Overall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</si>
</sst>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/>
    <xf numFmtId="0" fontId="3" fillId="0" borderId="0" xfId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" fontId="0" fillId="0" borderId="0" xfId="0" applyNumberFormat="1"/>
    <xf numFmtId="164" fontId="0" fillId="0" borderId="0" xfId="0" applyNumberFormat="1"/>
    <xf numFmtId="0" fontId="1" fillId="0" borderId="0" xfId="0" applyFont="1"/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ydraulicsdirect.com/" TargetMode="External"/><Relationship Id="rId1" Type="http://schemas.openxmlformats.org/officeDocument/2006/relationships/hyperlink" Target="https://www.hydraulicsdire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6"/>
  <sheetViews>
    <sheetView tabSelected="1" workbookViewId="0">
      <selection activeCell="G5" sqref="G5"/>
    </sheetView>
  </sheetViews>
  <sheetFormatPr defaultRowHeight="15" outlineLevelRow="1"/>
  <cols>
    <col min="1" max="1" width="39.140625" bestFit="1" customWidth="1"/>
    <col min="2" max="2" width="19" customWidth="1"/>
    <col min="3" max="3" width="28" customWidth="1"/>
    <col min="4" max="4" width="17.42578125" customWidth="1"/>
    <col min="5" max="5" width="18.5703125" customWidth="1"/>
    <col min="6" max="6" width="10.5703125" customWidth="1"/>
    <col min="7" max="7" width="14.42578125" customWidth="1"/>
    <col min="8" max="8" width="15.7109375" customWidth="1"/>
    <col min="9" max="9" width="30" style="1" bestFit="1" customWidth="1"/>
  </cols>
  <sheetData>
    <row r="2" spans="1:10" ht="25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outlineLevel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6" t="s">
        <v>9</v>
      </c>
      <c r="J3" s="8" t="s">
        <v>10</v>
      </c>
    </row>
    <row r="4" spans="1:10" ht="29.25" customHeight="1" outlineLevel="1">
      <c r="A4" s="2" t="s">
        <v>11</v>
      </c>
      <c r="B4" s="1" t="s">
        <v>12</v>
      </c>
      <c r="C4" s="1" t="s">
        <v>13</v>
      </c>
      <c r="D4" s="1">
        <v>50</v>
      </c>
      <c r="E4" s="5">
        <f>F4/D4</f>
        <v>0.28899999999999998</v>
      </c>
      <c r="F4" s="4">
        <v>14.45</v>
      </c>
      <c r="G4" s="14">
        <v>44013</v>
      </c>
      <c r="H4" s="1" t="s">
        <v>14</v>
      </c>
      <c r="J4" s="1">
        <f t="shared" ref="J4:J11" si="0">IF(G4="N/A",0,1)*0.25 + IF(H4="N/A",0,1)*0.75</f>
        <v>1</v>
      </c>
    </row>
    <row r="5" spans="1:10" outlineLevel="1">
      <c r="A5" s="1" t="s">
        <v>15</v>
      </c>
      <c r="B5" s="1" t="s">
        <v>16</v>
      </c>
      <c r="C5" s="1" t="s">
        <v>17</v>
      </c>
      <c r="D5" s="1">
        <v>2</v>
      </c>
      <c r="E5" s="4">
        <v>28.5</v>
      </c>
      <c r="F5" s="4">
        <f>D5*E5</f>
        <v>57</v>
      </c>
      <c r="G5" s="1" t="s">
        <v>18</v>
      </c>
      <c r="H5" s="1" t="s">
        <v>18</v>
      </c>
      <c r="J5" s="1">
        <f t="shared" si="0"/>
        <v>0</v>
      </c>
    </row>
    <row r="6" spans="1:10" outlineLevel="1">
      <c r="A6" s="1" t="s">
        <v>19</v>
      </c>
      <c r="B6" s="1" t="s">
        <v>20</v>
      </c>
      <c r="C6" s="1" t="s">
        <v>21</v>
      </c>
      <c r="D6" s="1">
        <v>8</v>
      </c>
      <c r="E6" s="4">
        <f>24.99/4</f>
        <v>6.2474999999999996</v>
      </c>
      <c r="F6" s="4">
        <f>E6*D6</f>
        <v>49.98</v>
      </c>
      <c r="G6" s="1" t="s">
        <v>18</v>
      </c>
      <c r="H6" s="1" t="s">
        <v>18</v>
      </c>
      <c r="J6" s="1">
        <f t="shared" si="0"/>
        <v>0</v>
      </c>
    </row>
    <row r="7" spans="1:10" outlineLevel="1">
      <c r="A7" s="1" t="s">
        <v>22</v>
      </c>
      <c r="B7" s="1" t="s">
        <v>16</v>
      </c>
      <c r="C7" s="1" t="s">
        <v>23</v>
      </c>
      <c r="D7" s="1">
        <v>4</v>
      </c>
      <c r="E7" s="4">
        <f>12.99/5</f>
        <v>2.5979999999999999</v>
      </c>
      <c r="F7" s="4">
        <f>D7*E7</f>
        <v>10.391999999999999</v>
      </c>
      <c r="G7" s="1" t="s">
        <v>18</v>
      </c>
      <c r="H7" s="1" t="s">
        <v>18</v>
      </c>
      <c r="J7" s="1">
        <f t="shared" si="0"/>
        <v>0</v>
      </c>
    </row>
    <row r="8" spans="1:10" outlineLevel="1">
      <c r="A8" s="1" t="s">
        <v>24</v>
      </c>
      <c r="B8" s="1" t="s">
        <v>25</v>
      </c>
      <c r="C8" s="1" t="s">
        <v>26</v>
      </c>
      <c r="D8" s="1">
        <v>25</v>
      </c>
      <c r="E8" s="4">
        <f>F8/D8</f>
        <v>8.3599999999999994E-2</v>
      </c>
      <c r="F8" s="4">
        <v>2.09</v>
      </c>
      <c r="G8" s="1" t="s">
        <v>18</v>
      </c>
      <c r="H8" s="1" t="s">
        <v>18</v>
      </c>
      <c r="J8" s="1">
        <f t="shared" si="0"/>
        <v>0</v>
      </c>
    </row>
    <row r="9" spans="1:10" outlineLevel="1">
      <c r="A9" s="1" t="s">
        <v>27</v>
      </c>
      <c r="B9" s="1" t="s">
        <v>28</v>
      </c>
      <c r="C9" s="1" t="s">
        <v>29</v>
      </c>
      <c r="D9" s="1">
        <v>1</v>
      </c>
      <c r="E9" s="4">
        <v>0</v>
      </c>
      <c r="F9" s="4">
        <v>0</v>
      </c>
      <c r="G9" s="1" t="s">
        <v>30</v>
      </c>
      <c r="H9" s="1" t="s">
        <v>30</v>
      </c>
      <c r="I9" s="1" t="s">
        <v>31</v>
      </c>
      <c r="J9" s="1">
        <f t="shared" si="0"/>
        <v>1</v>
      </c>
    </row>
    <row r="10" spans="1:10" outlineLevel="1">
      <c r="A10" s="1" t="s">
        <v>32</v>
      </c>
      <c r="B10" s="1" t="s">
        <v>33</v>
      </c>
      <c r="C10" s="1" t="s">
        <v>34</v>
      </c>
      <c r="D10" s="1">
        <v>3</v>
      </c>
      <c r="E10" s="4">
        <v>1.95</v>
      </c>
      <c r="F10" s="4">
        <f>D10*E10</f>
        <v>5.85</v>
      </c>
      <c r="G10" s="1" t="s">
        <v>18</v>
      </c>
      <c r="H10" s="1" t="s">
        <v>18</v>
      </c>
      <c r="J10" s="1">
        <f t="shared" si="0"/>
        <v>0</v>
      </c>
    </row>
    <row r="11" spans="1:10" outlineLevel="1">
      <c r="A11" s="1" t="s">
        <v>35</v>
      </c>
      <c r="B11" s="1" t="s">
        <v>28</v>
      </c>
      <c r="C11" s="1" t="s">
        <v>36</v>
      </c>
      <c r="D11" s="1">
        <v>1</v>
      </c>
      <c r="E11" s="4">
        <v>0</v>
      </c>
      <c r="F11" s="4">
        <v>0</v>
      </c>
      <c r="G11" s="1" t="s">
        <v>30</v>
      </c>
      <c r="H11" s="1" t="s">
        <v>30</v>
      </c>
      <c r="I11" s="1" t="s">
        <v>31</v>
      </c>
      <c r="J11" s="1">
        <f t="shared" si="0"/>
        <v>1</v>
      </c>
    </row>
    <row r="12" spans="1:10" outlineLevel="1">
      <c r="A12" s="1"/>
      <c r="B12" s="1"/>
      <c r="C12" s="1"/>
      <c r="D12" s="1"/>
      <c r="E12" s="4"/>
      <c r="F12" s="4"/>
      <c r="G12" s="1"/>
      <c r="H12" s="1"/>
    </row>
    <row r="13" spans="1:10" outlineLevel="1">
      <c r="A13" s="4" t="s">
        <v>37</v>
      </c>
      <c r="B13" s="4">
        <f>SUM(F4:F11)</f>
        <v>139.762</v>
      </c>
      <c r="C13" s="1"/>
      <c r="D13" s="1"/>
      <c r="G13" s="1"/>
      <c r="H13" s="1"/>
    </row>
    <row r="14" spans="1:10" outlineLevel="1">
      <c r="A14" s="1" t="s">
        <v>38</v>
      </c>
      <c r="B14" s="10">
        <f>AVERAGE(J4:J11)</f>
        <v>0.375</v>
      </c>
      <c r="C14" s="1"/>
      <c r="D14" s="1"/>
      <c r="G14" s="1"/>
      <c r="H14" s="1"/>
    </row>
    <row r="15" spans="1:10">
      <c r="A15" s="1"/>
      <c r="B15" s="1"/>
      <c r="C15" s="1"/>
      <c r="D15" s="1"/>
      <c r="E15" s="4"/>
      <c r="F15" s="4"/>
      <c r="G15" s="1"/>
      <c r="H15" s="1"/>
    </row>
    <row r="16" spans="1:10" ht="25.5">
      <c r="A16" s="15" t="s">
        <v>39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outlineLevel="1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13" t="s">
        <v>10</v>
      </c>
    </row>
    <row r="18" spans="1:10" outlineLevel="1">
      <c r="A18" s="1" t="s">
        <v>40</v>
      </c>
      <c r="B18" s="1" t="s">
        <v>41</v>
      </c>
      <c r="C18" s="1" t="s">
        <v>42</v>
      </c>
      <c r="D18" s="1">
        <v>1</v>
      </c>
      <c r="E18" s="4">
        <v>19.989999999999998</v>
      </c>
      <c r="F18" s="4">
        <f>D18*E18</f>
        <v>19.989999999999998</v>
      </c>
      <c r="G18" s="1" t="s">
        <v>18</v>
      </c>
      <c r="H18" s="1" t="s">
        <v>18</v>
      </c>
      <c r="J18" s="1">
        <f>IF(G18="N/A",0,1)*0.25 + IF(H18="N/A",0,1)*0.75</f>
        <v>0</v>
      </c>
    </row>
    <row r="19" spans="1:10" ht="15.75" customHeight="1" outlineLevel="1">
      <c r="A19" s="1" t="s">
        <v>43</v>
      </c>
      <c r="B19" s="1" t="s">
        <v>44</v>
      </c>
      <c r="C19" s="1" t="s">
        <v>45</v>
      </c>
      <c r="D19" s="1">
        <v>1</v>
      </c>
      <c r="E19" s="4">
        <v>43.99</v>
      </c>
      <c r="F19" s="4">
        <f>D19*E19</f>
        <v>43.99</v>
      </c>
      <c r="G19" s="1" t="s">
        <v>18</v>
      </c>
      <c r="H19" s="1" t="s">
        <v>18</v>
      </c>
      <c r="J19" s="1">
        <f>IF(G19="N/A",0,1)*0.25 + IF(H19="N/A",0,1)*0.75</f>
        <v>0</v>
      </c>
    </row>
    <row r="20" spans="1:10" outlineLevel="1">
      <c r="A20" s="1" t="s">
        <v>46</v>
      </c>
      <c r="B20" s="1" t="s">
        <v>16</v>
      </c>
      <c r="C20" s="1" t="s">
        <v>47</v>
      </c>
      <c r="D20" s="1">
        <v>1</v>
      </c>
      <c r="E20" s="4">
        <v>18.989999999999998</v>
      </c>
      <c r="F20" s="4">
        <f>D20*E20</f>
        <v>18.989999999999998</v>
      </c>
      <c r="G20" s="1" t="s">
        <v>18</v>
      </c>
      <c r="H20" s="1" t="s">
        <v>18</v>
      </c>
      <c r="J20" s="1">
        <f>IF(G20="N/A",0,1)*0.25 + IF(H20="N/A",0,1)*0.75</f>
        <v>0</v>
      </c>
    </row>
    <row r="21" spans="1:10" outlineLevel="1">
      <c r="A21" s="1"/>
      <c r="B21" s="1"/>
      <c r="C21" s="1"/>
      <c r="D21" s="1"/>
      <c r="E21" s="4"/>
      <c r="F21" s="4"/>
      <c r="G21" s="1"/>
      <c r="H21" s="1"/>
      <c r="J21" s="1"/>
    </row>
    <row r="22" spans="1:10" ht="22.5" customHeight="1" outlineLevel="1">
      <c r="A22" s="7" t="s">
        <v>48</v>
      </c>
      <c r="B22" s="4">
        <f>SUM(F18:F20)</f>
        <v>82.97</v>
      </c>
      <c r="C22" s="1"/>
      <c r="D22" s="1"/>
      <c r="G22" s="1"/>
      <c r="H22" s="1"/>
    </row>
    <row r="23" spans="1:10" outlineLevel="1">
      <c r="A23" s="2" t="s">
        <v>49</v>
      </c>
      <c r="B23" s="10">
        <f>AVERAGE(J18:J20)</f>
        <v>0</v>
      </c>
      <c r="C23" s="1"/>
      <c r="D23" s="1"/>
      <c r="G23" s="1"/>
      <c r="H23" s="1"/>
    </row>
    <row r="24" spans="1:10">
      <c r="A24" s="2"/>
      <c r="B24" s="1"/>
      <c r="C24" s="1"/>
      <c r="D24" s="1"/>
      <c r="G24" s="1"/>
      <c r="H24" s="1"/>
    </row>
    <row r="25" spans="1:10" ht="25.5">
      <c r="A25" s="15" t="s">
        <v>50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outlineLevel="1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6" t="s">
        <v>9</v>
      </c>
      <c r="J26" s="8" t="s">
        <v>10</v>
      </c>
    </row>
    <row r="27" spans="1:10" outlineLevel="1">
      <c r="A27" s="1" t="s">
        <v>51</v>
      </c>
      <c r="B27" s="1" t="s">
        <v>52</v>
      </c>
      <c r="C27" s="1" t="s">
        <v>53</v>
      </c>
      <c r="D27" s="1">
        <v>100</v>
      </c>
      <c r="E27" s="4">
        <v>2.23</v>
      </c>
      <c r="F27" s="4">
        <f t="shared" ref="F27:F35" si="1">D27*E27</f>
        <v>223</v>
      </c>
      <c r="G27" s="1" t="s">
        <v>18</v>
      </c>
      <c r="H27" s="1" t="s">
        <v>18</v>
      </c>
      <c r="J27" s="1">
        <f t="shared" ref="J27:J35" si="2">IF(G27="N/A",0,1)*0.25 + IF(H27="N/A",0,1)*0.75</f>
        <v>0</v>
      </c>
    </row>
    <row r="28" spans="1:10" outlineLevel="1">
      <c r="A28" s="1" t="s">
        <v>54</v>
      </c>
      <c r="B28" s="1" t="s">
        <v>16</v>
      </c>
      <c r="C28" s="1" t="s">
        <v>55</v>
      </c>
      <c r="D28" s="1">
        <v>1</v>
      </c>
      <c r="E28" s="4">
        <v>19.989999999999998</v>
      </c>
      <c r="F28" s="4">
        <f t="shared" si="1"/>
        <v>19.989999999999998</v>
      </c>
      <c r="G28" s="1" t="s">
        <v>18</v>
      </c>
      <c r="H28" s="1" t="s">
        <v>18</v>
      </c>
      <c r="I28" s="9"/>
      <c r="J28" s="1">
        <f t="shared" si="2"/>
        <v>0</v>
      </c>
    </row>
    <row r="29" spans="1:10" outlineLevel="1">
      <c r="A29" s="1" t="s">
        <v>56</v>
      </c>
      <c r="B29" s="1"/>
      <c r="C29" s="1" t="s">
        <v>57</v>
      </c>
      <c r="D29" s="1">
        <v>5</v>
      </c>
      <c r="E29" s="4">
        <v>3.54</v>
      </c>
      <c r="F29" s="4">
        <f t="shared" si="1"/>
        <v>17.7</v>
      </c>
      <c r="G29" s="1" t="s">
        <v>18</v>
      </c>
      <c r="H29" s="1" t="s">
        <v>18</v>
      </c>
      <c r="J29" s="1">
        <f t="shared" si="2"/>
        <v>0</v>
      </c>
    </row>
    <row r="30" spans="1:10" outlineLevel="1">
      <c r="A30" s="1" t="s">
        <v>58</v>
      </c>
      <c r="B30" s="1" t="s">
        <v>59</v>
      </c>
      <c r="C30" s="1" t="s">
        <v>60</v>
      </c>
      <c r="D30" s="1">
        <v>4</v>
      </c>
      <c r="E30" s="4">
        <v>11.69</v>
      </c>
      <c r="F30" s="4">
        <f t="shared" si="1"/>
        <v>46.76</v>
      </c>
      <c r="G30" s="1" t="s">
        <v>18</v>
      </c>
      <c r="H30" s="1" t="s">
        <v>18</v>
      </c>
      <c r="J30" s="1">
        <f t="shared" si="2"/>
        <v>0</v>
      </c>
    </row>
    <row r="31" spans="1:10" outlineLevel="1">
      <c r="A31" s="1" t="s">
        <v>61</v>
      </c>
      <c r="B31" s="1" t="s">
        <v>62</v>
      </c>
      <c r="C31" s="1" t="s">
        <v>63</v>
      </c>
      <c r="D31" s="1">
        <v>4</v>
      </c>
      <c r="E31" s="4">
        <v>38</v>
      </c>
      <c r="F31" s="4">
        <f t="shared" si="1"/>
        <v>152</v>
      </c>
      <c r="G31" s="1" t="s">
        <v>18</v>
      </c>
      <c r="H31" s="1" t="s">
        <v>18</v>
      </c>
      <c r="J31" s="1">
        <f t="shared" si="2"/>
        <v>0</v>
      </c>
    </row>
    <row r="32" spans="1:10" ht="28.5" customHeight="1" outlineLevel="1">
      <c r="A32" s="1" t="s">
        <v>64</v>
      </c>
      <c r="B32" s="1" t="s">
        <v>65</v>
      </c>
      <c r="C32" s="2" t="s">
        <v>66</v>
      </c>
      <c r="D32" s="1">
        <v>3</v>
      </c>
      <c r="E32" s="4">
        <v>353.35</v>
      </c>
      <c r="F32" s="4">
        <f t="shared" si="1"/>
        <v>1060.0500000000002</v>
      </c>
      <c r="G32" s="1" t="s">
        <v>18</v>
      </c>
      <c r="H32" s="1" t="s">
        <v>18</v>
      </c>
      <c r="J32" s="1">
        <f t="shared" si="2"/>
        <v>0</v>
      </c>
    </row>
    <row r="33" spans="1:10" ht="17.25" customHeight="1" outlineLevel="1">
      <c r="A33" s="1" t="s">
        <v>67</v>
      </c>
      <c r="B33" s="1" t="s">
        <v>68</v>
      </c>
      <c r="C33" s="1" t="s">
        <v>69</v>
      </c>
      <c r="D33" s="1">
        <v>10</v>
      </c>
      <c r="E33" s="4">
        <v>6.56</v>
      </c>
      <c r="F33" s="4">
        <f t="shared" si="1"/>
        <v>65.599999999999994</v>
      </c>
      <c r="G33" s="1" t="s">
        <v>18</v>
      </c>
      <c r="H33" s="1" t="s">
        <v>18</v>
      </c>
      <c r="J33" s="1">
        <f t="shared" si="2"/>
        <v>0</v>
      </c>
    </row>
    <row r="34" spans="1:10" outlineLevel="1">
      <c r="A34" s="1" t="s">
        <v>70</v>
      </c>
      <c r="B34" s="1" t="s">
        <v>16</v>
      </c>
      <c r="C34" s="1" t="s">
        <v>71</v>
      </c>
      <c r="D34" s="1">
        <v>2</v>
      </c>
      <c r="E34" s="4">
        <v>23.54</v>
      </c>
      <c r="F34" s="4">
        <f t="shared" si="1"/>
        <v>47.08</v>
      </c>
      <c r="G34" s="1" t="s">
        <v>18</v>
      </c>
      <c r="H34" s="1" t="s">
        <v>18</v>
      </c>
      <c r="J34" s="1">
        <f t="shared" si="2"/>
        <v>0</v>
      </c>
    </row>
    <row r="35" spans="1:10" outlineLevel="1">
      <c r="A35" s="1" t="s">
        <v>72</v>
      </c>
      <c r="B35" s="1" t="s">
        <v>16</v>
      </c>
      <c r="C35" s="1" t="s">
        <v>73</v>
      </c>
      <c r="D35" s="1">
        <v>1</v>
      </c>
      <c r="E35" s="4">
        <v>23.99</v>
      </c>
      <c r="F35" s="4">
        <f t="shared" si="1"/>
        <v>23.99</v>
      </c>
      <c r="G35" s="1" t="s">
        <v>18</v>
      </c>
      <c r="H35" s="1" t="s">
        <v>18</v>
      </c>
      <c r="J35" s="1">
        <f t="shared" si="2"/>
        <v>0</v>
      </c>
    </row>
    <row r="36" spans="1:10" outlineLevel="1">
      <c r="A36" s="1" t="s">
        <v>74</v>
      </c>
      <c r="B36" s="1" t="s">
        <v>18</v>
      </c>
      <c r="C36" s="1" t="s">
        <v>75</v>
      </c>
      <c r="D36" s="1">
        <v>20</v>
      </c>
      <c r="E36" s="4">
        <v>25</v>
      </c>
      <c r="F36" s="4">
        <f>D36*E36</f>
        <v>500</v>
      </c>
      <c r="G36" s="1" t="s">
        <v>18</v>
      </c>
      <c r="H36" s="1" t="s">
        <v>18</v>
      </c>
      <c r="J36" s="1">
        <f>IF(G36="N/A",0,1)*0.25 + IF(H36="N/A",0,1)*0.75</f>
        <v>0</v>
      </c>
    </row>
    <row r="37" spans="1:10" outlineLevel="1">
      <c r="A37" s="1" t="s">
        <v>76</v>
      </c>
      <c r="B37" s="1" t="s">
        <v>16</v>
      </c>
      <c r="C37" s="1" t="s">
        <v>77</v>
      </c>
      <c r="D37" s="1">
        <v>1</v>
      </c>
      <c r="E37" s="4">
        <v>11.99</v>
      </c>
      <c r="F37" s="4">
        <f>D37*E37</f>
        <v>11.99</v>
      </c>
      <c r="G37" s="1" t="s">
        <v>18</v>
      </c>
      <c r="H37" s="1" t="s">
        <v>18</v>
      </c>
      <c r="J37" s="1"/>
    </row>
    <row r="38" spans="1:10" outlineLevel="1">
      <c r="A38" s="1"/>
      <c r="B38" s="1"/>
      <c r="C38" s="1"/>
      <c r="D38" s="1"/>
      <c r="E38" s="4"/>
      <c r="F38" s="4"/>
      <c r="G38" s="1"/>
      <c r="H38" s="1"/>
      <c r="J38" s="1"/>
    </row>
    <row r="39" spans="1:10" outlineLevel="1">
      <c r="A39" s="1" t="s">
        <v>78</v>
      </c>
      <c r="B39" s="4">
        <f>SUM(F27:F37)</f>
        <v>2168.16</v>
      </c>
      <c r="J39" s="1"/>
    </row>
    <row r="40" spans="1:10" outlineLevel="1">
      <c r="A40" s="1" t="s">
        <v>79</v>
      </c>
      <c r="B40" s="10">
        <f>AVERAGE(J27:J37)</f>
        <v>0</v>
      </c>
    </row>
    <row r="41" spans="1:10">
      <c r="A41" s="1"/>
      <c r="B41" s="1"/>
    </row>
    <row r="42" spans="1:10" ht="25.5">
      <c r="A42" s="15" t="s">
        <v>80</v>
      </c>
      <c r="B42" s="15"/>
      <c r="C42" s="15"/>
      <c r="D42" s="15"/>
      <c r="E42" s="15"/>
      <c r="F42" s="15"/>
      <c r="G42" s="15"/>
      <c r="H42" s="15"/>
      <c r="I42" s="15"/>
      <c r="J42" s="15"/>
    </row>
    <row r="43" spans="1:10" outlineLevel="1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6" t="s">
        <v>9</v>
      </c>
      <c r="J43" s="8" t="s">
        <v>10</v>
      </c>
    </row>
    <row r="44" spans="1:10" outlineLevel="1">
      <c r="A44" s="1" t="s">
        <v>81</v>
      </c>
      <c r="B44" s="1" t="s">
        <v>82</v>
      </c>
      <c r="D44">
        <v>1</v>
      </c>
      <c r="E44" s="12">
        <v>0</v>
      </c>
      <c r="F44" s="12">
        <v>0</v>
      </c>
      <c r="G44" s="11">
        <v>43763</v>
      </c>
      <c r="H44" s="11">
        <v>43769</v>
      </c>
      <c r="J44" s="1">
        <f>IF(G44="N/A",0,1)*0.25 + IF(H44="N/A",0,1)*0.75</f>
        <v>1</v>
      </c>
    </row>
    <row r="45" spans="1:10" outlineLevel="1">
      <c r="A45" s="1" t="s">
        <v>83</v>
      </c>
      <c r="B45" s="1" t="s">
        <v>82</v>
      </c>
      <c r="D45">
        <v>1</v>
      </c>
      <c r="E45" s="12">
        <v>0</v>
      </c>
      <c r="F45" s="12">
        <v>0</v>
      </c>
      <c r="G45" s="11">
        <v>43764</v>
      </c>
      <c r="H45" s="11">
        <v>43769</v>
      </c>
      <c r="J45" s="1">
        <f>IF(G45="N/A",0,1)*0.25 + IF(H45="N/A",0,1)*0.75</f>
        <v>1</v>
      </c>
    </row>
    <row r="46" spans="1:10" outlineLevel="1">
      <c r="A46" s="1" t="s">
        <v>84</v>
      </c>
      <c r="B46" s="1" t="s">
        <v>82</v>
      </c>
      <c r="D46">
        <v>1</v>
      </c>
      <c r="E46" s="12">
        <v>0</v>
      </c>
      <c r="F46" s="12">
        <v>0</v>
      </c>
      <c r="G46" s="11">
        <v>43763</v>
      </c>
      <c r="H46" s="11">
        <v>43769</v>
      </c>
      <c r="J46" s="1">
        <f>IF(G46="N/A",0,1)*0.25 + IF(H46="N/A",0,1)*0.75</f>
        <v>1</v>
      </c>
    </row>
    <row r="47" spans="1:10" outlineLevel="1">
      <c r="A47" s="1" t="s">
        <v>85</v>
      </c>
      <c r="B47" s="1" t="s">
        <v>82</v>
      </c>
      <c r="D47">
        <v>1</v>
      </c>
      <c r="E47" s="12">
        <v>0</v>
      </c>
      <c r="F47" s="12">
        <v>0</v>
      </c>
      <c r="G47" s="11">
        <v>43763</v>
      </c>
      <c r="H47" s="11">
        <v>43769</v>
      </c>
      <c r="J47" s="1">
        <f>IF(G47="N/A",0,1)*0.25 + IF(H47="N/A",0,1)*0.75</f>
        <v>1</v>
      </c>
    </row>
    <row r="48" spans="1:10" outlineLevel="1">
      <c r="A48" s="1" t="s">
        <v>86</v>
      </c>
      <c r="B48" s="1" t="s">
        <v>82</v>
      </c>
      <c r="D48">
        <v>1</v>
      </c>
      <c r="E48" s="12">
        <v>0</v>
      </c>
      <c r="F48" s="12">
        <v>0</v>
      </c>
      <c r="G48" s="11">
        <v>43763</v>
      </c>
      <c r="H48" s="11">
        <v>43769</v>
      </c>
      <c r="J48" s="1">
        <f>IF(G48="N/A",0,1)*0.25 + IF(H48="N/A",0,1)*0.75</f>
        <v>1</v>
      </c>
    </row>
    <row r="49" spans="1:10" outlineLevel="1">
      <c r="A49" s="1"/>
      <c r="G49" s="11"/>
      <c r="H49" s="11"/>
      <c r="J49" s="1"/>
    </row>
    <row r="50" spans="1:10" outlineLevel="1">
      <c r="A50" s="1" t="s">
        <v>87</v>
      </c>
      <c r="B50" s="4">
        <f>SUM(F44:F48)</f>
        <v>0</v>
      </c>
      <c r="G50" s="11"/>
      <c r="H50" s="11"/>
      <c r="J50" s="1"/>
    </row>
    <row r="51" spans="1:10" outlineLevel="1">
      <c r="A51" s="1" t="s">
        <v>88</v>
      </c>
      <c r="B51" s="10">
        <f>AVERAGE(J44:J48)</f>
        <v>1</v>
      </c>
      <c r="G51" s="11"/>
      <c r="H51" s="11"/>
      <c r="J51" s="1"/>
    </row>
    <row r="52" spans="1:10">
      <c r="A52" s="1"/>
      <c r="J52" s="1"/>
    </row>
    <row r="53" spans="1:10">
      <c r="A53" s="1" t="s">
        <v>89</v>
      </c>
      <c r="B53" s="4">
        <f>6000-SUM(B13,B22,B39,B50)</f>
        <v>3609.1080000000002</v>
      </c>
      <c r="J53" s="1"/>
    </row>
    <row r="54" spans="1:10">
      <c r="A54" s="1" t="s">
        <v>90</v>
      </c>
      <c r="B54" s="10">
        <f>(6000-B53)/6000</f>
        <v>0.39848199999999995</v>
      </c>
      <c r="J54" s="1"/>
    </row>
    <row r="55" spans="1:10">
      <c r="A55" s="1" t="s">
        <v>91</v>
      </c>
      <c r="B55" s="10">
        <f>AVERAGE(B14,B23,B40,B51)</f>
        <v>0.34375</v>
      </c>
      <c r="J55" s="1"/>
    </row>
    <row r="56" spans="1:10">
      <c r="J56" s="1"/>
    </row>
  </sheetData>
  <mergeCells count="4">
    <mergeCell ref="A2:J2"/>
    <mergeCell ref="A16:J16"/>
    <mergeCell ref="A25:J25"/>
    <mergeCell ref="A42:J42"/>
  </mergeCells>
  <conditionalFormatting sqref="A3:J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3" r:id="rId1" display="https://www.hydraulicsdirect.com/" xr:uid="{2278791D-4035-437E-AB0C-CB0FC5005C7C}"/>
    <hyperlink ref="B33" r:id="rId2" display="www.hydraulicsdirect.com" xr:uid="{FDE6D28B-8116-44A8-9B97-D502AF7A7B1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F998A34134E4F8C37A74472964BEB" ma:contentTypeVersion="4" ma:contentTypeDescription="Create a new document." ma:contentTypeScope="" ma:versionID="623600510716ba219cc8ac0931677aec">
  <xsd:schema xmlns:xsd="http://www.w3.org/2001/XMLSchema" xmlns:xs="http://www.w3.org/2001/XMLSchema" xmlns:p="http://schemas.microsoft.com/office/2006/metadata/properties" xmlns:ns2="118184d6-2b3f-40d3-b195-f14a713858d0" targetNamespace="http://schemas.microsoft.com/office/2006/metadata/properties" ma:root="true" ma:fieldsID="193cb8d4f23f77e21126c2f5f3c73d5d" ns2:_="">
    <xsd:import namespace="118184d6-2b3f-40d3-b195-f14a71385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184d6-2b3f-40d3-b195-f14a71385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68A878-5204-4ABF-AE7B-AF6F5F83739C}"/>
</file>

<file path=customXml/itemProps2.xml><?xml version="1.0" encoding="utf-8"?>
<ds:datastoreItem xmlns:ds="http://schemas.openxmlformats.org/officeDocument/2006/customXml" ds:itemID="{051979F6-CD40-4D60-94B0-89B62C8B481B}"/>
</file>

<file path=customXml/itemProps3.xml><?xml version="1.0" encoding="utf-8"?>
<ds:datastoreItem xmlns:ds="http://schemas.openxmlformats.org/officeDocument/2006/customXml" ds:itemID="{A2E90F1F-57E2-46DA-BDA6-0AD881459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2019-10-31T17:06:17Z</dcterms:created>
  <dcterms:modified xsi:type="dcterms:W3CDTF">2020-02-27T18:14:52Z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0x010100354F998A34134E4F8C37A74472964BEB</vt:lpwstr>
  </property>
</Properties>
</file>