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ks/Desktop/"/>
    </mc:Choice>
  </mc:AlternateContent>
  <xr:revisionPtr revIDLastSave="0" documentId="8_{001FBABD-6BE5-0D4B-B893-7248DFCF98F6}" xr6:coauthVersionLast="40" xr6:coauthVersionMax="40" xr10:uidLastSave="{00000000-0000-0000-0000-000000000000}"/>
  <bookViews>
    <workbookView xWindow="0" yWindow="460" windowWidth="25600" windowHeight="14520" xr2:uid="{F8C94FC2-9AA2-5245-8053-38BDACA94D1B}"/>
  </bookViews>
  <sheets>
    <sheet name="BoM" sheetId="1" r:id="rId1"/>
  </sheets>
  <definedNames>
    <definedName name="Tires">BoM!#REF!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1" l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E9" i="1"/>
  <c r="E8" i="1"/>
  <c r="E5" i="1"/>
  <c r="E4" i="1"/>
  <c r="E15" i="1" l="1"/>
  <c r="E11" i="1"/>
  <c r="E16" i="1"/>
  <c r="E10" i="1"/>
  <c r="E14" i="1"/>
  <c r="E13" i="1"/>
  <c r="E12" i="1"/>
  <c r="E7" i="1" l="1"/>
  <c r="E3" i="1" l="1"/>
</calcChain>
</file>

<file path=xl/sharedStrings.xml><?xml version="1.0" encoding="utf-8"?>
<sst xmlns="http://schemas.openxmlformats.org/spreadsheetml/2006/main" count="240" uniqueCount="68">
  <si>
    <t>System</t>
  </si>
  <si>
    <t>Compact Car</t>
  </si>
  <si>
    <t>Traffic Cones</t>
  </si>
  <si>
    <t>Gimbal</t>
  </si>
  <si>
    <t>Screws</t>
  </si>
  <si>
    <t>Accelerometers</t>
  </si>
  <si>
    <t>Arduino</t>
  </si>
  <si>
    <t>Component:</t>
  </si>
  <si>
    <t>Quantity:</t>
  </si>
  <si>
    <t>Importance Weight Factor (1 to 5 scale)</t>
  </si>
  <si>
    <t>Ordered From:</t>
  </si>
  <si>
    <t>N/A</t>
  </si>
  <si>
    <t>Part Number:</t>
  </si>
  <si>
    <t>PVC Non-Reflective Traffic Cone</t>
  </si>
  <si>
    <t>Part Name:</t>
  </si>
  <si>
    <t>Total Price (inc. tax):</t>
  </si>
  <si>
    <t>Bumpers</t>
  </si>
  <si>
    <t>Car Bumper</t>
  </si>
  <si>
    <t>Pick-n-Pull</t>
  </si>
  <si>
    <t>Camera</t>
  </si>
  <si>
    <t>each</t>
  </si>
  <si>
    <t>Units:</t>
  </si>
  <si>
    <t>Y</t>
  </si>
  <si>
    <t>N</t>
  </si>
  <si>
    <t>Remarks:</t>
  </si>
  <si>
    <t>Order Status (Y/N):</t>
  </si>
  <si>
    <t>Obtained (Y/N)?</t>
  </si>
  <si>
    <t>6 @ 6.22/cone</t>
  </si>
  <si>
    <t>Tapping Sheet Metal Screw #6 2 in. PK 100</t>
  </si>
  <si>
    <t>Casio Exilim EX-F1</t>
  </si>
  <si>
    <t>FeiyuTech AK2000 Gimbal</t>
  </si>
  <si>
    <t>Sparkfun 3-axis Accelerometer ADXL377 breakout</t>
  </si>
  <si>
    <t>Chisel Soldering Tip</t>
  </si>
  <si>
    <t>ARDUINO MEGA 2560 REV3</t>
  </si>
  <si>
    <t>Conical Soldering Tip</t>
  </si>
  <si>
    <t>ARDUINO MEGA CASE</t>
  </si>
  <si>
    <t>Mounting Arduino Plate</t>
  </si>
  <si>
    <t>Soldering Wire</t>
  </si>
  <si>
    <t>250M 8-Wire Colored Insulated Wire</t>
  </si>
  <si>
    <t>Wire</t>
  </si>
  <si>
    <t>Connecting Wire</t>
  </si>
  <si>
    <t>F-M Wires</t>
  </si>
  <si>
    <t>Arduino Mega</t>
  </si>
  <si>
    <t>Arduino Case</t>
  </si>
  <si>
    <t>Chisel Tip</t>
  </si>
  <si>
    <t>Conical Tip</t>
  </si>
  <si>
    <t>Acrobotic Mounting Plate for Arduino Mega</t>
  </si>
  <si>
    <t>Arduino Mounting Plate</t>
  </si>
  <si>
    <t>Soldering Sleeve</t>
  </si>
  <si>
    <t>GREEN Soldering Sleeve B3219</t>
  </si>
  <si>
    <t>BLUE Soldering Sleeve B3218</t>
  </si>
  <si>
    <t>Green Holder</t>
  </si>
  <si>
    <t>Blue Holder</t>
  </si>
  <si>
    <t>ENC-00010-01</t>
  </si>
  <si>
    <t>A000067</t>
  </si>
  <si>
    <t>not listed</t>
  </si>
  <si>
    <t>Multipurpose Connector Wires FE/MALE</t>
  </si>
  <si>
    <t>31JM58</t>
  </si>
  <si>
    <t>6FGY6</t>
  </si>
  <si>
    <t>32TU58</t>
  </si>
  <si>
    <t>32TU57</t>
  </si>
  <si>
    <t>32TW04</t>
  </si>
  <si>
    <t>32TV93</t>
  </si>
  <si>
    <t>Testing</t>
  </si>
  <si>
    <t>Wiring</t>
  </si>
  <si>
    <t>Soldering</t>
  </si>
  <si>
    <t>TOTAL</t>
  </si>
  <si>
    <t>REIMBURSMENT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</si>
</sst>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sz val="22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989C"/>
        <bgColor indexed="64"/>
      </patternFill>
    </fill>
    <fill>
      <patternFill patternType="solid">
        <fgColor rgb="FFEF7080"/>
        <bgColor indexed="64"/>
      </patternFill>
    </fill>
    <fill>
      <patternFill patternType="solid">
        <fgColor rgb="FFEF9FAC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2" fillId="3" borderId="4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5" fillId="0" borderId="0" xfId="0" applyFont="1"/>
    <xf numFmtId="0" fontId="2" fillId="0" borderId="0" xfId="0" applyFont="1" applyBorder="1"/>
    <xf numFmtId="0" fontId="4" fillId="2" borderId="4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164" fontId="1" fillId="2" borderId="7" xfId="0" applyNumberFormat="1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3" xfId="0" applyFont="1" applyFill="1" applyBorder="1"/>
    <xf numFmtId="164" fontId="2" fillId="0" borderId="8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0" fillId="0" borderId="3" xfId="0" applyFill="1" applyBorder="1"/>
    <xf numFmtId="164" fontId="2" fillId="0" borderId="3" xfId="0" applyNumberFormat="1" applyFont="1" applyFill="1" applyBorder="1" applyAlignment="1">
      <alignment horizontal="right"/>
    </xf>
    <xf numFmtId="0" fontId="3" fillId="0" borderId="3" xfId="1" applyFill="1" applyBorder="1" applyAlignment="1">
      <alignment horizontal="right" wrapText="1"/>
    </xf>
    <xf numFmtId="0" fontId="3" fillId="0" borderId="3" xfId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Fill="1"/>
    <xf numFmtId="0" fontId="2" fillId="0" borderId="9" xfId="0" applyFont="1" applyFill="1" applyBorder="1"/>
    <xf numFmtId="0" fontId="2" fillId="0" borderId="9" xfId="0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4" borderId="4" xfId="0" applyFont="1" applyFill="1" applyBorder="1"/>
    <xf numFmtId="0" fontId="6" fillId="2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164" fontId="1" fillId="2" borderId="3" xfId="0" applyNumberFormat="1" applyFont="1" applyFill="1" applyBorder="1" applyAlignment="1">
      <alignment horizontal="left" wrapText="1"/>
    </xf>
    <xf numFmtId="0" fontId="2" fillId="3" borderId="3" xfId="0" applyFont="1" applyFill="1" applyBorder="1"/>
    <xf numFmtId="0" fontId="2" fillId="4" borderId="3" xfId="0" applyFont="1" applyFill="1" applyBorder="1"/>
    <xf numFmtId="0" fontId="5" fillId="4" borderId="3" xfId="0" applyFont="1" applyFill="1" applyBorder="1"/>
    <xf numFmtId="164" fontId="2" fillId="0" borderId="3" xfId="0" applyNumberFormat="1" applyFont="1" applyBorder="1"/>
    <xf numFmtId="0" fontId="5" fillId="0" borderId="0" xfId="0" applyFont="1" applyBorder="1"/>
    <xf numFmtId="0" fontId="2" fillId="3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F7080"/>
      <color rgb="FFEF9FAC"/>
      <color rgb="FFCA4A26"/>
      <color rgb="FFFF989C"/>
      <color rgb="FFE0C1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sa.banggood.com/DANIU-250M-8-Wire-Colored-Insulated-PN-B-30-1000-30AWG-Wire-Wrapping-Cable-Wrap-Reel-p-1081298.html?rmmds=search&amp;cur_warehouse=CN" TargetMode="External"/><Relationship Id="rId13" Type="http://schemas.openxmlformats.org/officeDocument/2006/relationships/hyperlink" Target="http://acrobotic.com/products/enc-00010" TargetMode="External"/><Relationship Id="rId18" Type="http://schemas.openxmlformats.org/officeDocument/2006/relationships/hyperlink" Target="https://usa.banggood.com/40pcs-20cm-Male-To-Female-Jumper-Cable-Dupont-Wire-For-Arduino-p-973822.html?gmcCountry=US&amp;currency=USD&amp;createTmp=1&amp;utm_source=googleshopping&amp;utm_medium=cpc_bgcs&amp;utm_content=zouzou&amp;utm_campaign=pla-usg-ele-diy1-pc&amp;cur_warehouse=CN" TargetMode="External"/><Relationship Id="rId26" Type="http://schemas.openxmlformats.org/officeDocument/2006/relationships/hyperlink" Target="https://www.grainger.com/product/HAKKO-Soldering-Tip-32TW04" TargetMode="External"/><Relationship Id="rId3" Type="http://schemas.openxmlformats.org/officeDocument/2006/relationships/hyperlink" Target="https://usa.banggood.com/40pcs-20cm-Male-To-Female-Jumper-Cable-Dupont-Wire-For-Arduino-p-973822.html?gmcCountry=US&amp;currency=USD&amp;createTmp=1&amp;utm_source=googleshopping&amp;utm_medium=cpc_bgcs&amp;utm_content=zouzou&amp;utm_campaign=pla-usg-ele-diy1-pc&amp;cur_warehouse=CN" TargetMode="External"/><Relationship Id="rId21" Type="http://schemas.openxmlformats.org/officeDocument/2006/relationships/hyperlink" Target="https://www.bestbuy.com/site/zhiyun-crane-3-axis-handheld-gimbal-stabilizer/5822514.p?skuId=5822514" TargetMode="External"/><Relationship Id="rId7" Type="http://schemas.openxmlformats.org/officeDocument/2006/relationships/hyperlink" Target="https://www.adafruit.com/product/1413" TargetMode="External"/><Relationship Id="rId12" Type="http://schemas.openxmlformats.org/officeDocument/2006/relationships/hyperlink" Target="https://www.grainger.com/product/HAKKO-Soldering-Tip-32TV93" TargetMode="External"/><Relationship Id="rId17" Type="http://schemas.openxmlformats.org/officeDocument/2006/relationships/hyperlink" Target="https://store.arduino.cc/usa/arduino-mega-2560-rev3" TargetMode="External"/><Relationship Id="rId25" Type="http://schemas.openxmlformats.org/officeDocument/2006/relationships/hyperlink" Target="https://www.amazon.com/Exilim-EX-F1-2-8-Inch-Digital-Stabilization/dp/B001FR2W9Y" TargetMode="External"/><Relationship Id="rId2" Type="http://schemas.openxmlformats.org/officeDocument/2006/relationships/hyperlink" Target="https://store.arduino.cc/usa/arduino-mega-2560-rev3" TargetMode="External"/><Relationship Id="rId16" Type="http://schemas.openxmlformats.org/officeDocument/2006/relationships/hyperlink" Target="https://store.arduino.cc/usa/arduino-mega-case" TargetMode="External"/><Relationship Id="rId20" Type="http://schemas.openxmlformats.org/officeDocument/2006/relationships/hyperlink" Target="http://www.picknpull.com/part_pricing.aspx?LocationID=63&amp;NavItem=1&amp;SearchCriteria=&amp;" TargetMode="External"/><Relationship Id="rId29" Type="http://schemas.openxmlformats.org/officeDocument/2006/relationships/hyperlink" Target="https://www.grainger.com/product/HAKKO-Sleeve-Assembly-32TU58?searchBar=true&amp;searchQuery=32tu58" TargetMode="External"/><Relationship Id="rId1" Type="http://schemas.openxmlformats.org/officeDocument/2006/relationships/hyperlink" Target="https://store.arduino.cc/usa/arduino-mega-case" TargetMode="External"/><Relationship Id="rId6" Type="http://schemas.openxmlformats.org/officeDocument/2006/relationships/hyperlink" Target="https://www.bestbuy.com/site/zhiyun-crane-3-axis-handheld-gimbal-stabilizer/5822514.p?skuId=5822514" TargetMode="External"/><Relationship Id="rId11" Type="http://schemas.openxmlformats.org/officeDocument/2006/relationships/hyperlink" Target="https://www.grainger.com/product/HAKKO-Soldering-Tip-32TW04" TargetMode="External"/><Relationship Id="rId24" Type="http://schemas.openxmlformats.org/officeDocument/2006/relationships/hyperlink" Target="https://www.grainger.com/product/6FGY6" TargetMode="External"/><Relationship Id="rId5" Type="http://schemas.openxmlformats.org/officeDocument/2006/relationships/hyperlink" Target="http://www.picknpull.com/part_pricing.aspx?LocationID=63&amp;NavItem=1&amp;SearchCriteria=&amp;" TargetMode="External"/><Relationship Id="rId15" Type="http://schemas.openxmlformats.org/officeDocument/2006/relationships/hyperlink" Target="https://www.grainger.com/product/HAKKO-Sleeve-Assembly-32TU57?searchBar=true&amp;searchQuery=32tu57" TargetMode="External"/><Relationship Id="rId23" Type="http://schemas.openxmlformats.org/officeDocument/2006/relationships/hyperlink" Target="https://usa.banggood.com/DANIU-250M-8-Wire-Colored-Insulated-PN-B-30-1000-30AWG-Wire-Wrapping-Cable-Wrap-Reel-p-1081298.html?rmmds=search&amp;cur_warehouse=CN" TargetMode="External"/><Relationship Id="rId28" Type="http://schemas.openxmlformats.org/officeDocument/2006/relationships/hyperlink" Target="http://acrobotic.com/products/enc-00010" TargetMode="External"/><Relationship Id="rId10" Type="http://schemas.openxmlformats.org/officeDocument/2006/relationships/hyperlink" Target="https://www.amazon.com/Exilim-EX-F1-2-8-Inch-Digital-Stabilization/dp/B001FR2W9Y" TargetMode="External"/><Relationship Id="rId19" Type="http://schemas.openxmlformats.org/officeDocument/2006/relationships/hyperlink" Target="https://www.grainger.com/product/31JM58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grainger.com/product/31JM58" TargetMode="External"/><Relationship Id="rId9" Type="http://schemas.openxmlformats.org/officeDocument/2006/relationships/hyperlink" Target="https://www.grainger.com/product/6FGY6" TargetMode="External"/><Relationship Id="rId14" Type="http://schemas.openxmlformats.org/officeDocument/2006/relationships/hyperlink" Target="https://www.grainger.com/product/HAKKO-Sleeve-Assembly-32TU58?searchBar=true&amp;searchQuery=32tu58" TargetMode="External"/><Relationship Id="rId22" Type="http://schemas.openxmlformats.org/officeDocument/2006/relationships/hyperlink" Target="https://www.adafruit.com/product/1413" TargetMode="External"/><Relationship Id="rId27" Type="http://schemas.openxmlformats.org/officeDocument/2006/relationships/hyperlink" Target="https://www.grainger.com/product/HAKKO-Soldering-Tip-32TV93" TargetMode="External"/><Relationship Id="rId30" Type="http://schemas.openxmlformats.org/officeDocument/2006/relationships/hyperlink" Target="https://www.grainger.com/product/HAKKO-Sleeve-Assembly-32TU57?searchBar=true&amp;searchQuery=32tu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6F83-53DC-9040-9F49-517722359518}">
  <dimension ref="A1:V818"/>
  <sheetViews>
    <sheetView tabSelected="1" topLeftCell="B25" zoomScale="75" zoomScaleNormal="75" workbookViewId="0">
      <selection activeCell="B45" sqref="B45"/>
    </sheetView>
  </sheetViews>
  <sheetFormatPr baseColWidth="10" defaultColWidth="11" defaultRowHeight="16" x14ac:dyDescent="0.2"/>
  <cols>
    <col min="1" max="1" width="18.1640625" style="1" bestFit="1" customWidth="1"/>
    <col min="2" max="2" width="16.1640625" style="1" bestFit="1" customWidth="1"/>
    <col min="3" max="3" width="8" style="1" bestFit="1" customWidth="1"/>
    <col min="4" max="4" width="13.33203125" style="5" bestFit="1" customWidth="1"/>
    <col min="5" max="5" width="22.6640625" style="2" bestFit="1" customWidth="1"/>
    <col min="6" max="6" width="8" style="1" bestFit="1" customWidth="1"/>
    <col min="7" max="7" width="13.6640625" style="1" bestFit="1" customWidth="1"/>
    <col min="8" max="8" width="23.6640625" style="1" bestFit="1" customWidth="1"/>
    <col min="9" max="9" width="45.5" style="1" bestFit="1" customWidth="1"/>
    <col min="10" max="10" width="14.33203125" style="1" bestFit="1" customWidth="1"/>
    <col min="11" max="11" width="15.83203125" style="10" bestFit="1" customWidth="1"/>
    <col min="12" max="12" width="8.6640625" style="10" bestFit="1" customWidth="1"/>
    <col min="13" max="13" width="19.5" style="1" bestFit="1" customWidth="1"/>
    <col min="14" max="14" width="32.33203125" style="1" bestFit="1" customWidth="1"/>
    <col min="15" max="15" width="11.5" style="1" bestFit="1" customWidth="1"/>
    <col min="16" max="16384" width="11" style="1"/>
  </cols>
  <sheetData>
    <row r="1" spans="1:22" s="3" customFormat="1" ht="57" customHeight="1" x14ac:dyDescent="0.3">
      <c r="A1" s="12" t="s">
        <v>0</v>
      </c>
      <c r="B1" s="13" t="s">
        <v>7</v>
      </c>
      <c r="C1" s="14" t="s">
        <v>21</v>
      </c>
      <c r="D1" s="13" t="s">
        <v>8</v>
      </c>
      <c r="E1" s="15" t="s">
        <v>15</v>
      </c>
      <c r="F1" s="16" t="s">
        <v>14</v>
      </c>
      <c r="G1" s="16" t="s">
        <v>12</v>
      </c>
      <c r="H1" s="17" t="s">
        <v>10</v>
      </c>
      <c r="I1" s="17" t="s">
        <v>25</v>
      </c>
      <c r="J1" s="19" t="s">
        <v>26</v>
      </c>
      <c r="K1" s="13" t="s">
        <v>9</v>
      </c>
      <c r="L1" s="18" t="s">
        <v>24</v>
      </c>
      <c r="M1"/>
      <c r="N1"/>
      <c r="O1" s="4"/>
      <c r="P1" s="4"/>
      <c r="Q1" s="4"/>
      <c r="R1" s="4"/>
      <c r="S1" s="4"/>
      <c r="T1" s="4"/>
      <c r="U1" s="4"/>
      <c r="V1" s="4"/>
    </row>
    <row r="2" spans="1:22" x14ac:dyDescent="0.2">
      <c r="A2" s="7" t="s">
        <v>1</v>
      </c>
      <c r="B2" s="33" t="s">
        <v>16</v>
      </c>
      <c r="C2" s="25" t="s">
        <v>20</v>
      </c>
      <c r="D2" s="26">
        <v>10</v>
      </c>
      <c r="E2" s="34">
        <v>70.150000000000006</v>
      </c>
      <c r="F2" s="25" t="s">
        <v>17</v>
      </c>
      <c r="G2" s="42" t="s">
        <v>11</v>
      </c>
      <c r="H2" s="36" t="s">
        <v>18</v>
      </c>
      <c r="I2" s="32" t="s">
        <v>23</v>
      </c>
      <c r="J2" s="29" t="s">
        <v>23</v>
      </c>
      <c r="K2" s="26">
        <v>1</v>
      </c>
      <c r="L2" s="24"/>
    </row>
    <row r="3" spans="1:22" ht="17" x14ac:dyDescent="0.2">
      <c r="A3" s="7" t="s">
        <v>63</v>
      </c>
      <c r="B3" s="24" t="s">
        <v>2</v>
      </c>
      <c r="C3" s="25" t="s">
        <v>20</v>
      </c>
      <c r="D3" s="26" t="s">
        <v>27</v>
      </c>
      <c r="E3" s="34">
        <f>6*6.22*1.075</f>
        <v>40.119</v>
      </c>
      <c r="F3" s="27" t="s">
        <v>13</v>
      </c>
      <c r="G3" s="42" t="s">
        <v>58</v>
      </c>
      <c r="H3" s="35" t="s">
        <v>2</v>
      </c>
      <c r="I3" s="29" t="s">
        <v>23</v>
      </c>
      <c r="J3" s="29" t="s">
        <v>23</v>
      </c>
      <c r="K3" s="26">
        <v>1</v>
      </c>
      <c r="L3" s="24"/>
    </row>
    <row r="4" spans="1:22" ht="17" x14ac:dyDescent="0.2">
      <c r="A4" s="8"/>
      <c r="B4" s="30" t="s">
        <v>3</v>
      </c>
      <c r="C4" s="25" t="s">
        <v>20</v>
      </c>
      <c r="D4" s="26">
        <v>1</v>
      </c>
      <c r="E4" s="34">
        <f>399.99*1.075</f>
        <v>429.98924999999997</v>
      </c>
      <c r="F4" s="37" t="s">
        <v>30</v>
      </c>
      <c r="G4" s="28">
        <v>5822514</v>
      </c>
      <c r="H4" s="35" t="s">
        <v>3</v>
      </c>
      <c r="I4" s="29" t="s">
        <v>23</v>
      </c>
      <c r="J4" s="29" t="s">
        <v>23</v>
      </c>
      <c r="K4" s="26">
        <v>5</v>
      </c>
      <c r="L4" s="24"/>
    </row>
    <row r="5" spans="1:22" ht="17" x14ac:dyDescent="0.2">
      <c r="A5" s="8"/>
      <c r="B5" s="24" t="s">
        <v>4</v>
      </c>
      <c r="C5" s="25" t="s">
        <v>20</v>
      </c>
      <c r="D5" s="26">
        <v>1</v>
      </c>
      <c r="E5" s="34">
        <f>14.52</f>
        <v>14.52</v>
      </c>
      <c r="F5" s="34" t="s">
        <v>28</v>
      </c>
      <c r="G5" s="42" t="s">
        <v>57</v>
      </c>
      <c r="H5" s="35" t="s">
        <v>4</v>
      </c>
      <c r="I5" s="29" t="s">
        <v>23</v>
      </c>
      <c r="J5" s="29" t="s">
        <v>23</v>
      </c>
      <c r="K5" s="26">
        <v>2</v>
      </c>
      <c r="L5" s="24"/>
    </row>
    <row r="6" spans="1:22" ht="17" x14ac:dyDescent="0.2">
      <c r="A6" s="8"/>
      <c r="B6" s="38" t="s">
        <v>19</v>
      </c>
      <c r="C6" s="25" t="s">
        <v>20</v>
      </c>
      <c r="D6" s="26">
        <v>1</v>
      </c>
      <c r="E6" s="34" t="s">
        <v>11</v>
      </c>
      <c r="F6" s="37" t="s">
        <v>29</v>
      </c>
      <c r="G6" s="42" t="s">
        <v>11</v>
      </c>
      <c r="H6" s="35" t="s">
        <v>19</v>
      </c>
      <c r="I6" s="32" t="s">
        <v>22</v>
      </c>
      <c r="J6" s="32" t="s">
        <v>22</v>
      </c>
      <c r="K6" s="26">
        <v>5</v>
      </c>
      <c r="L6" s="24"/>
      <c r="M6" s="6"/>
    </row>
    <row r="7" spans="1:22" ht="17" x14ac:dyDescent="0.2">
      <c r="A7" s="7" t="s">
        <v>64</v>
      </c>
      <c r="B7" s="24" t="s">
        <v>5</v>
      </c>
      <c r="C7" s="25" t="s">
        <v>20</v>
      </c>
      <c r="D7" s="26">
        <v>6</v>
      </c>
      <c r="E7" s="34">
        <f>24.95*1.075*D7</f>
        <v>160.92750000000001</v>
      </c>
      <c r="F7" s="26" t="s">
        <v>31</v>
      </c>
      <c r="G7" s="28">
        <v>1413</v>
      </c>
      <c r="H7" s="35" t="s">
        <v>5</v>
      </c>
      <c r="I7" s="29" t="s">
        <v>23</v>
      </c>
      <c r="J7" s="29" t="s">
        <v>23</v>
      </c>
      <c r="K7" s="26">
        <v>5</v>
      </c>
      <c r="L7" s="24"/>
      <c r="M7" s="6"/>
    </row>
    <row r="8" spans="1:22" ht="17" x14ac:dyDescent="0.2">
      <c r="A8" s="8"/>
      <c r="B8" s="24" t="s">
        <v>37</v>
      </c>
      <c r="C8" s="26" t="s">
        <v>20</v>
      </c>
      <c r="D8" s="26">
        <v>1</v>
      </c>
      <c r="E8" s="34">
        <f>1.9*1.075</f>
        <v>2.0425</v>
      </c>
      <c r="F8" s="34" t="s">
        <v>38</v>
      </c>
      <c r="G8" s="28">
        <v>1081298</v>
      </c>
      <c r="H8" s="35" t="s">
        <v>39</v>
      </c>
      <c r="I8" s="32" t="s">
        <v>23</v>
      </c>
      <c r="J8" s="32" t="s">
        <v>23</v>
      </c>
      <c r="K8" s="26">
        <v>4</v>
      </c>
      <c r="L8" s="24"/>
      <c r="M8" s="6"/>
    </row>
    <row r="9" spans="1:22" ht="17" x14ac:dyDescent="0.2">
      <c r="A9" s="8"/>
      <c r="B9" s="24" t="s">
        <v>40</v>
      </c>
      <c r="C9" s="25" t="s">
        <v>20</v>
      </c>
      <c r="D9" s="26">
        <v>1</v>
      </c>
      <c r="E9" s="34">
        <f>5.55*1.075</f>
        <v>5.9662499999999996</v>
      </c>
      <c r="F9" s="37" t="s">
        <v>56</v>
      </c>
      <c r="G9" s="28">
        <v>973822</v>
      </c>
      <c r="H9" s="35" t="s">
        <v>41</v>
      </c>
      <c r="I9" s="29" t="s">
        <v>23</v>
      </c>
      <c r="J9" s="29" t="s">
        <v>23</v>
      </c>
      <c r="K9" s="26">
        <v>4</v>
      </c>
      <c r="L9" s="24"/>
    </row>
    <row r="10" spans="1:22" ht="17" x14ac:dyDescent="0.2">
      <c r="A10" s="43"/>
      <c r="B10" s="24" t="s">
        <v>6</v>
      </c>
      <c r="C10" s="25" t="s">
        <v>20</v>
      </c>
      <c r="D10" s="26">
        <v>1</v>
      </c>
      <c r="E10" s="34">
        <f>38.5*1.075</f>
        <v>41.387499999999996</v>
      </c>
      <c r="F10" s="27" t="s">
        <v>33</v>
      </c>
      <c r="G10" s="42" t="s">
        <v>54</v>
      </c>
      <c r="H10" s="35" t="s">
        <v>42</v>
      </c>
      <c r="I10" s="29" t="s">
        <v>23</v>
      </c>
      <c r="J10" s="29" t="s">
        <v>23</v>
      </c>
      <c r="K10" s="26">
        <v>5</v>
      </c>
      <c r="L10" s="24"/>
    </row>
    <row r="11" spans="1:22" ht="17" x14ac:dyDescent="0.2">
      <c r="A11" s="8"/>
      <c r="B11" s="24" t="s">
        <v>43</v>
      </c>
      <c r="C11" s="25" t="s">
        <v>20</v>
      </c>
      <c r="D11" s="26">
        <v>1</v>
      </c>
      <c r="E11" s="34">
        <f>9.9*1.075</f>
        <v>10.6425</v>
      </c>
      <c r="F11" s="27" t="s">
        <v>35</v>
      </c>
      <c r="G11" s="42" t="s">
        <v>55</v>
      </c>
      <c r="H11" s="35" t="s">
        <v>43</v>
      </c>
      <c r="I11" s="29" t="s">
        <v>23</v>
      </c>
      <c r="J11" s="29" t="s">
        <v>23</v>
      </c>
      <c r="K11" s="26">
        <v>4</v>
      </c>
      <c r="L11" s="24"/>
    </row>
    <row r="12" spans="1:22" ht="17" x14ac:dyDescent="0.2">
      <c r="A12" s="7" t="s">
        <v>65</v>
      </c>
      <c r="B12" s="39" t="s">
        <v>48</v>
      </c>
      <c r="C12" s="40" t="s">
        <v>20</v>
      </c>
      <c r="D12" s="40">
        <v>1</v>
      </c>
      <c r="E12" s="41">
        <f>9.72*1.075</f>
        <v>10.449</v>
      </c>
      <c r="F12" s="34" t="s">
        <v>49</v>
      </c>
      <c r="G12" s="26" t="s">
        <v>59</v>
      </c>
      <c r="H12" s="35" t="s">
        <v>51</v>
      </c>
      <c r="I12" s="32" t="s">
        <v>23</v>
      </c>
      <c r="J12" s="32" t="s">
        <v>23</v>
      </c>
      <c r="K12" s="26">
        <v>1</v>
      </c>
      <c r="L12" s="24"/>
    </row>
    <row r="13" spans="1:22" ht="17" x14ac:dyDescent="0.2">
      <c r="A13" s="8"/>
      <c r="B13" s="39" t="s">
        <v>48</v>
      </c>
      <c r="C13" s="40" t="s">
        <v>20</v>
      </c>
      <c r="D13" s="40">
        <v>1</v>
      </c>
      <c r="E13" s="41">
        <f>9.72*1.075</f>
        <v>10.449</v>
      </c>
      <c r="F13" s="34" t="s">
        <v>50</v>
      </c>
      <c r="G13" s="26" t="s">
        <v>60</v>
      </c>
      <c r="H13" s="35" t="s">
        <v>52</v>
      </c>
      <c r="I13" s="32" t="s">
        <v>23</v>
      </c>
      <c r="J13" s="32" t="s">
        <v>23</v>
      </c>
      <c r="K13" s="26">
        <v>1</v>
      </c>
      <c r="L13" s="24"/>
    </row>
    <row r="14" spans="1:22" ht="17" x14ac:dyDescent="0.2">
      <c r="A14" s="8"/>
      <c r="B14" s="39" t="s">
        <v>44</v>
      </c>
      <c r="C14" s="40" t="s">
        <v>20</v>
      </c>
      <c r="D14" s="40">
        <v>1</v>
      </c>
      <c r="E14" s="41">
        <f>8.34*1.075</f>
        <v>8.9654999999999987</v>
      </c>
      <c r="F14" s="34" t="s">
        <v>32</v>
      </c>
      <c r="G14" s="26" t="s">
        <v>61</v>
      </c>
      <c r="H14" s="35" t="s">
        <v>44</v>
      </c>
      <c r="I14" s="32" t="s">
        <v>23</v>
      </c>
      <c r="J14" s="32" t="s">
        <v>23</v>
      </c>
      <c r="K14" s="26">
        <v>3</v>
      </c>
      <c r="L14" s="24"/>
    </row>
    <row r="15" spans="1:22" ht="17" x14ac:dyDescent="0.2">
      <c r="A15" s="8"/>
      <c r="B15" s="39" t="s">
        <v>36</v>
      </c>
      <c r="C15" s="40" t="s">
        <v>20</v>
      </c>
      <c r="D15" s="40">
        <v>1</v>
      </c>
      <c r="E15" s="41">
        <f>10.95*1.075</f>
        <v>11.771249999999998</v>
      </c>
      <c r="F15" s="34" t="s">
        <v>46</v>
      </c>
      <c r="G15" s="26" t="s">
        <v>53</v>
      </c>
      <c r="H15" s="35" t="s">
        <v>47</v>
      </c>
      <c r="I15" s="32" t="s">
        <v>23</v>
      </c>
      <c r="J15" s="32" t="s">
        <v>23</v>
      </c>
      <c r="K15" s="26">
        <v>2</v>
      </c>
      <c r="L15" s="24"/>
    </row>
    <row r="16" spans="1:22" ht="18" thickBot="1" x14ac:dyDescent="0.25">
      <c r="A16" s="9"/>
      <c r="B16" s="39" t="s">
        <v>45</v>
      </c>
      <c r="C16" s="40" t="s">
        <v>20</v>
      </c>
      <c r="D16" s="40">
        <v>1</v>
      </c>
      <c r="E16" s="41">
        <f>7.88*1.075</f>
        <v>8.4710000000000001</v>
      </c>
      <c r="F16" s="34" t="s">
        <v>34</v>
      </c>
      <c r="G16" s="26" t="s">
        <v>62</v>
      </c>
      <c r="H16" s="35" t="s">
        <v>45</v>
      </c>
      <c r="I16" s="32" t="s">
        <v>23</v>
      </c>
      <c r="J16" s="32" t="s">
        <v>23</v>
      </c>
      <c r="K16" s="26">
        <v>1</v>
      </c>
      <c r="L16" s="24"/>
    </row>
    <row r="17" spans="1:16" ht="14.25" customHeight="1" thickBot="1" x14ac:dyDescent="0.25">
      <c r="A17" s="9"/>
      <c r="B17" s="22"/>
      <c r="C17" s="22"/>
      <c r="D17" s="23"/>
      <c r="E17" s="1"/>
      <c r="K17" s="1"/>
      <c r="L17" s="1"/>
    </row>
    <row r="18" spans="1:16" ht="17" thickBot="1" x14ac:dyDescent="0.25">
      <c r="A18" s="9"/>
      <c r="B18" s="20"/>
      <c r="C18" s="20"/>
      <c r="D18" s="21"/>
      <c r="E18" s="1"/>
      <c r="K18" s="1"/>
      <c r="L18" s="1"/>
    </row>
    <row r="19" spans="1:16" x14ac:dyDescent="0.2">
      <c r="D19" s="1"/>
      <c r="E19" s="1"/>
      <c r="K19" s="1"/>
      <c r="L19" s="1"/>
    </row>
    <row r="20" spans="1:16" x14ac:dyDescent="0.2">
      <c r="D20" s="1"/>
      <c r="E20" s="1"/>
      <c r="K20" s="1"/>
      <c r="L20" s="1"/>
    </row>
    <row r="21" spans="1:16" x14ac:dyDescent="0.2">
      <c r="D21" s="1"/>
      <c r="E21" s="1"/>
      <c r="K21" s="1"/>
      <c r="L21" s="1"/>
    </row>
    <row r="22" spans="1:16" x14ac:dyDescent="0.2">
      <c r="D22" s="1"/>
      <c r="E22" s="1"/>
      <c r="K22" s="1"/>
      <c r="L22" s="1"/>
    </row>
    <row r="23" spans="1:16" x14ac:dyDescent="0.2">
      <c r="D23" s="1"/>
      <c r="E23" s="1"/>
      <c r="K23" s="1"/>
      <c r="L23" s="1"/>
    </row>
    <row r="24" spans="1:16" x14ac:dyDescent="0.2">
      <c r="D24" s="1"/>
      <c r="E24" s="1"/>
      <c r="K24" s="1"/>
      <c r="L24" s="1"/>
    </row>
    <row r="25" spans="1:16" x14ac:dyDescent="0.2">
      <c r="D25" s="1"/>
      <c r="E25" s="1"/>
      <c r="K25" s="1"/>
      <c r="L25" s="1"/>
    </row>
    <row r="26" spans="1:16" x14ac:dyDescent="0.2">
      <c r="D26" s="1"/>
      <c r="E26" s="1"/>
      <c r="K26" s="1"/>
      <c r="L26" s="1"/>
    </row>
    <row r="27" spans="1:16" x14ac:dyDescent="0.2">
      <c r="D27" s="1"/>
      <c r="E27" s="1"/>
      <c r="K27" s="1"/>
      <c r="L27" s="1"/>
    </row>
    <row r="28" spans="1:16" x14ac:dyDescent="0.2">
      <c r="D28" s="1"/>
      <c r="E28" s="1"/>
      <c r="K28" s="1"/>
      <c r="L28" s="1"/>
    </row>
    <row r="29" spans="1:16" x14ac:dyDescent="0.2">
      <c r="D29" s="1"/>
      <c r="E29" s="1"/>
      <c r="K29" s="1"/>
      <c r="L29" s="1"/>
    </row>
    <row r="30" spans="1:16" x14ac:dyDescent="0.2">
      <c r="D30" s="1"/>
      <c r="E30" s="1"/>
      <c r="K30" s="1"/>
      <c r="L30" s="1"/>
    </row>
    <row r="31" spans="1:16" x14ac:dyDescent="0.2">
      <c r="D31" s="1"/>
      <c r="E31" s="1"/>
      <c r="K31" s="1"/>
      <c r="L31" s="1"/>
    </row>
    <row r="32" spans="1:16" ht="65" x14ac:dyDescent="0.3">
      <c r="D32" s="48" t="s">
        <v>0</v>
      </c>
      <c r="E32" s="13" t="s">
        <v>7</v>
      </c>
      <c r="F32" s="14" t="s">
        <v>21</v>
      </c>
      <c r="G32" s="13" t="s">
        <v>8</v>
      </c>
      <c r="H32" s="49" t="s">
        <v>15</v>
      </c>
      <c r="I32" s="44" t="s">
        <v>14</v>
      </c>
      <c r="J32" s="16" t="s">
        <v>12</v>
      </c>
      <c r="K32" s="17" t="s">
        <v>10</v>
      </c>
      <c r="L32" s="17" t="s">
        <v>25</v>
      </c>
      <c r="M32" s="19" t="s">
        <v>26</v>
      </c>
      <c r="N32" s="13" t="s">
        <v>9</v>
      </c>
      <c r="O32" s="18" t="s">
        <v>24</v>
      </c>
      <c r="P32"/>
    </row>
    <row r="33" spans="4:16" x14ac:dyDescent="0.2">
      <c r="D33" s="50" t="s">
        <v>1</v>
      </c>
      <c r="E33" s="33" t="s">
        <v>16</v>
      </c>
      <c r="F33" s="25" t="s">
        <v>20</v>
      </c>
      <c r="G33" s="26">
        <v>10</v>
      </c>
      <c r="H33" s="34">
        <v>70.150000000000006</v>
      </c>
      <c r="I33" s="45" t="s">
        <v>17</v>
      </c>
      <c r="J33" s="42" t="s">
        <v>11</v>
      </c>
      <c r="K33" s="36" t="s">
        <v>18</v>
      </c>
      <c r="L33" s="32" t="s">
        <v>23</v>
      </c>
      <c r="M33" s="29" t="s">
        <v>23</v>
      </c>
      <c r="N33" s="26">
        <v>1</v>
      </c>
      <c r="O33" s="24"/>
    </row>
    <row r="34" spans="4:16" ht="17" x14ac:dyDescent="0.2">
      <c r="D34" s="50" t="s">
        <v>63</v>
      </c>
      <c r="E34" s="24" t="s">
        <v>2</v>
      </c>
      <c r="F34" s="25" t="s">
        <v>20</v>
      </c>
      <c r="G34" s="26" t="s">
        <v>27</v>
      </c>
      <c r="H34" s="34">
        <f>6*6.22*1.075</f>
        <v>40.119</v>
      </c>
      <c r="I34" s="46" t="s">
        <v>13</v>
      </c>
      <c r="J34" s="42" t="s">
        <v>58</v>
      </c>
      <c r="K34" s="35" t="s">
        <v>2</v>
      </c>
      <c r="L34" s="29" t="s">
        <v>23</v>
      </c>
      <c r="M34" s="29" t="s">
        <v>23</v>
      </c>
      <c r="N34" s="26">
        <v>1</v>
      </c>
      <c r="O34" s="24"/>
    </row>
    <row r="35" spans="4:16" ht="17" x14ac:dyDescent="0.2">
      <c r="D35" s="51"/>
      <c r="E35" s="30" t="s">
        <v>3</v>
      </c>
      <c r="F35" s="25" t="s">
        <v>20</v>
      </c>
      <c r="G35" s="26">
        <v>1</v>
      </c>
      <c r="H35" s="34">
        <f>399.99*1.075</f>
        <v>429.98924999999997</v>
      </c>
      <c r="I35" s="37" t="s">
        <v>30</v>
      </c>
      <c r="J35" s="28">
        <v>5822514</v>
      </c>
      <c r="K35" s="35" t="s">
        <v>3</v>
      </c>
      <c r="L35" s="29" t="s">
        <v>23</v>
      </c>
      <c r="M35" s="29" t="s">
        <v>23</v>
      </c>
      <c r="N35" s="26">
        <v>5</v>
      </c>
      <c r="O35" s="24"/>
    </row>
    <row r="36" spans="4:16" ht="17" x14ac:dyDescent="0.2">
      <c r="D36" s="51"/>
      <c r="E36" s="24" t="s">
        <v>4</v>
      </c>
      <c r="F36" s="25" t="s">
        <v>20</v>
      </c>
      <c r="G36" s="26">
        <v>1</v>
      </c>
      <c r="H36" s="34">
        <f>14.52</f>
        <v>14.52</v>
      </c>
      <c r="I36" s="31" t="s">
        <v>28</v>
      </c>
      <c r="J36" s="42" t="s">
        <v>57</v>
      </c>
      <c r="K36" s="35" t="s">
        <v>4</v>
      </c>
      <c r="L36" s="29" t="s">
        <v>23</v>
      </c>
      <c r="M36" s="29" t="s">
        <v>23</v>
      </c>
      <c r="N36" s="26">
        <v>2</v>
      </c>
      <c r="O36" s="24"/>
    </row>
    <row r="37" spans="4:16" ht="17" x14ac:dyDescent="0.2">
      <c r="D37" s="51"/>
      <c r="E37" s="33" t="s">
        <v>19</v>
      </c>
      <c r="F37" s="25" t="s">
        <v>20</v>
      </c>
      <c r="G37" s="26">
        <v>1</v>
      </c>
      <c r="H37" s="34" t="s">
        <v>11</v>
      </c>
      <c r="I37" s="37" t="s">
        <v>29</v>
      </c>
      <c r="J37" s="42" t="s">
        <v>11</v>
      </c>
      <c r="K37" s="35" t="s">
        <v>19</v>
      </c>
      <c r="L37" s="32" t="s">
        <v>22</v>
      </c>
      <c r="M37" s="32" t="s">
        <v>22</v>
      </c>
      <c r="N37" s="26">
        <v>5</v>
      </c>
      <c r="O37" s="24"/>
      <c r="P37" s="6"/>
    </row>
    <row r="38" spans="4:16" ht="17" x14ac:dyDescent="0.2">
      <c r="D38" s="50" t="s">
        <v>64</v>
      </c>
      <c r="E38" s="24" t="s">
        <v>5</v>
      </c>
      <c r="F38" s="25" t="s">
        <v>20</v>
      </c>
      <c r="G38" s="26">
        <v>6</v>
      </c>
      <c r="H38" s="34">
        <f>24.95*1.075*G38</f>
        <v>160.92750000000001</v>
      </c>
      <c r="I38" s="47" t="s">
        <v>31</v>
      </c>
      <c r="J38" s="28">
        <v>1413</v>
      </c>
      <c r="K38" s="35" t="s">
        <v>5</v>
      </c>
      <c r="L38" s="29" t="s">
        <v>23</v>
      </c>
      <c r="M38" s="29" t="s">
        <v>23</v>
      </c>
      <c r="N38" s="26">
        <v>5</v>
      </c>
      <c r="O38" s="24"/>
      <c r="P38" s="6"/>
    </row>
    <row r="39" spans="4:16" ht="17" x14ac:dyDescent="0.2">
      <c r="D39" s="51"/>
      <c r="E39" s="24" t="s">
        <v>37</v>
      </c>
      <c r="F39" s="26" t="s">
        <v>20</v>
      </c>
      <c r="G39" s="26">
        <v>1</v>
      </c>
      <c r="H39" s="34">
        <f>1.9*1.075</f>
        <v>2.0425</v>
      </c>
      <c r="I39" s="31" t="s">
        <v>38</v>
      </c>
      <c r="J39" s="28">
        <v>1081298</v>
      </c>
      <c r="K39" s="35" t="s">
        <v>39</v>
      </c>
      <c r="L39" s="32" t="s">
        <v>23</v>
      </c>
      <c r="M39" s="32" t="s">
        <v>23</v>
      </c>
      <c r="N39" s="26">
        <v>4</v>
      </c>
      <c r="O39" s="24"/>
      <c r="P39" s="6"/>
    </row>
    <row r="40" spans="4:16" ht="17" x14ac:dyDescent="0.2">
      <c r="D40" s="51"/>
      <c r="E40" s="24" t="s">
        <v>40</v>
      </c>
      <c r="F40" s="25" t="s">
        <v>20</v>
      </c>
      <c r="G40" s="26">
        <v>1</v>
      </c>
      <c r="H40" s="34">
        <f>5.55*1.075</f>
        <v>5.9662499999999996</v>
      </c>
      <c r="I40" s="37" t="s">
        <v>56</v>
      </c>
      <c r="J40" s="28">
        <v>973822</v>
      </c>
      <c r="K40" s="35" t="s">
        <v>41</v>
      </c>
      <c r="L40" s="29" t="s">
        <v>23</v>
      </c>
      <c r="M40" s="29" t="s">
        <v>23</v>
      </c>
      <c r="N40" s="26">
        <v>4</v>
      </c>
      <c r="O40" s="24"/>
    </row>
    <row r="41" spans="4:16" ht="17" x14ac:dyDescent="0.2">
      <c r="D41" s="52"/>
      <c r="E41" s="24" t="s">
        <v>6</v>
      </c>
      <c r="F41" s="25" t="s">
        <v>20</v>
      </c>
      <c r="G41" s="26">
        <v>1</v>
      </c>
      <c r="H41" s="34">
        <f>38.5*1.075</f>
        <v>41.387499999999996</v>
      </c>
      <c r="I41" s="46" t="s">
        <v>33</v>
      </c>
      <c r="J41" s="42" t="s">
        <v>54</v>
      </c>
      <c r="K41" s="35" t="s">
        <v>42</v>
      </c>
      <c r="L41" s="29" t="s">
        <v>23</v>
      </c>
      <c r="M41" s="29" t="s">
        <v>23</v>
      </c>
      <c r="N41" s="26">
        <v>5</v>
      </c>
      <c r="O41" s="24"/>
    </row>
    <row r="42" spans="4:16" ht="17" x14ac:dyDescent="0.2">
      <c r="D42" s="51"/>
      <c r="E42" s="24" t="s">
        <v>43</v>
      </c>
      <c r="F42" s="25" t="s">
        <v>20</v>
      </c>
      <c r="G42" s="26">
        <v>1</v>
      </c>
      <c r="H42" s="34">
        <f>9.9*1.075</f>
        <v>10.6425</v>
      </c>
      <c r="I42" s="46" t="s">
        <v>35</v>
      </c>
      <c r="J42" s="42" t="s">
        <v>55</v>
      </c>
      <c r="K42" s="35" t="s">
        <v>43</v>
      </c>
      <c r="L42" s="29" t="s">
        <v>23</v>
      </c>
      <c r="M42" s="29" t="s">
        <v>23</v>
      </c>
      <c r="N42" s="26">
        <v>4</v>
      </c>
      <c r="O42" s="24"/>
    </row>
    <row r="43" spans="4:16" ht="17" x14ac:dyDescent="0.2">
      <c r="D43" s="50" t="s">
        <v>65</v>
      </c>
      <c r="E43" s="24" t="s">
        <v>48</v>
      </c>
      <c r="F43" s="26" t="s">
        <v>20</v>
      </c>
      <c r="G43" s="26">
        <v>1</v>
      </c>
      <c r="H43" s="34">
        <f>9.72*1.075</f>
        <v>10.449</v>
      </c>
      <c r="I43" s="31" t="s">
        <v>49</v>
      </c>
      <c r="J43" s="26" t="s">
        <v>59</v>
      </c>
      <c r="K43" s="35" t="s">
        <v>51</v>
      </c>
      <c r="L43" s="32" t="s">
        <v>23</v>
      </c>
      <c r="M43" s="32" t="s">
        <v>23</v>
      </c>
      <c r="N43" s="26">
        <v>1</v>
      </c>
      <c r="O43" s="24"/>
    </row>
    <row r="44" spans="4:16" ht="17" x14ac:dyDescent="0.2">
      <c r="D44" s="51"/>
      <c r="E44" s="24" t="s">
        <v>48</v>
      </c>
      <c r="F44" s="26" t="s">
        <v>20</v>
      </c>
      <c r="G44" s="26">
        <v>1</v>
      </c>
      <c r="H44" s="34">
        <f>9.72*1.075</f>
        <v>10.449</v>
      </c>
      <c r="I44" s="31" t="s">
        <v>50</v>
      </c>
      <c r="J44" s="26" t="s">
        <v>60</v>
      </c>
      <c r="K44" s="35" t="s">
        <v>52</v>
      </c>
      <c r="L44" s="32" t="s">
        <v>23</v>
      </c>
      <c r="M44" s="32" t="s">
        <v>23</v>
      </c>
      <c r="N44" s="26">
        <v>1</v>
      </c>
      <c r="O44" s="24"/>
    </row>
    <row r="45" spans="4:16" ht="17" x14ac:dyDescent="0.2">
      <c r="D45" s="51"/>
      <c r="E45" s="24" t="s">
        <v>44</v>
      </c>
      <c r="F45" s="26" t="s">
        <v>20</v>
      </c>
      <c r="G45" s="26">
        <v>1</v>
      </c>
      <c r="H45" s="34">
        <f>8.34*1.075</f>
        <v>8.9654999999999987</v>
      </c>
      <c r="I45" s="31" t="s">
        <v>32</v>
      </c>
      <c r="J45" s="26" t="s">
        <v>61</v>
      </c>
      <c r="K45" s="35" t="s">
        <v>44</v>
      </c>
      <c r="L45" s="32" t="s">
        <v>23</v>
      </c>
      <c r="M45" s="32" t="s">
        <v>23</v>
      </c>
      <c r="N45" s="26">
        <v>3</v>
      </c>
      <c r="O45" s="24"/>
    </row>
    <row r="46" spans="4:16" ht="34" x14ac:dyDescent="0.2">
      <c r="D46" s="51"/>
      <c r="E46" s="24" t="s">
        <v>36</v>
      </c>
      <c r="F46" s="26" t="s">
        <v>20</v>
      </c>
      <c r="G46" s="26">
        <v>1</v>
      </c>
      <c r="H46" s="34">
        <f>10.95*1.075</f>
        <v>11.771249999999998</v>
      </c>
      <c r="I46" s="31" t="s">
        <v>46</v>
      </c>
      <c r="J46" s="26" t="s">
        <v>53</v>
      </c>
      <c r="K46" s="35" t="s">
        <v>47</v>
      </c>
      <c r="L46" s="32" t="s">
        <v>23</v>
      </c>
      <c r="M46" s="32" t="s">
        <v>23</v>
      </c>
      <c r="N46" s="26">
        <v>2</v>
      </c>
      <c r="O46" s="24"/>
    </row>
    <row r="47" spans="4:16" ht="17" x14ac:dyDescent="0.2">
      <c r="D47" s="51"/>
      <c r="E47" s="24" t="s">
        <v>45</v>
      </c>
      <c r="F47" s="26" t="s">
        <v>20</v>
      </c>
      <c r="G47" s="26">
        <v>1</v>
      </c>
      <c r="H47" s="34">
        <f>7.88*1.075</f>
        <v>8.4710000000000001</v>
      </c>
      <c r="I47" s="31" t="s">
        <v>34</v>
      </c>
      <c r="J47" s="26" t="s">
        <v>62</v>
      </c>
      <c r="K47" s="35" t="s">
        <v>45</v>
      </c>
      <c r="L47" s="32" t="s">
        <v>23</v>
      </c>
      <c r="M47" s="32" t="s">
        <v>23</v>
      </c>
      <c r="N47" s="26">
        <v>1</v>
      </c>
      <c r="O47" s="24"/>
    </row>
    <row r="48" spans="4:16" x14ac:dyDescent="0.2">
      <c r="D48" s="51"/>
      <c r="E48" s="55" t="s">
        <v>66</v>
      </c>
      <c r="F48" s="55"/>
      <c r="G48" s="55"/>
      <c r="H48" s="53">
        <f>H34+H35+H36+H38+H39+H40+H41+H42+H43+H44+H45+H46+H47</f>
        <v>755.70024999999998</v>
      </c>
      <c r="K48" s="1"/>
      <c r="L48" s="1"/>
    </row>
    <row r="49" spans="4:16" x14ac:dyDescent="0.2">
      <c r="D49" s="51"/>
      <c r="E49" s="55" t="s">
        <v>67</v>
      </c>
      <c r="F49" s="55"/>
      <c r="G49" s="55"/>
      <c r="H49" s="53">
        <f>H33</f>
        <v>70.150000000000006</v>
      </c>
      <c r="J49" s="11"/>
      <c r="K49" s="11"/>
      <c r="L49" s="11"/>
      <c r="M49" s="11"/>
      <c r="N49" s="11"/>
      <c r="O49" s="11"/>
      <c r="P49" s="11"/>
    </row>
    <row r="50" spans="4:16" x14ac:dyDescent="0.2">
      <c r="D50" s="1"/>
      <c r="E50" s="1"/>
      <c r="J50" s="11"/>
      <c r="K50" s="11"/>
      <c r="L50" s="11"/>
      <c r="M50" s="11"/>
      <c r="N50" s="11"/>
      <c r="O50" s="11"/>
      <c r="P50" s="11"/>
    </row>
    <row r="51" spans="4:16" x14ac:dyDescent="0.2">
      <c r="D51" s="1"/>
      <c r="E51" s="1"/>
      <c r="J51" s="11"/>
      <c r="K51" s="11"/>
      <c r="L51" s="11"/>
      <c r="M51" s="11"/>
      <c r="N51" s="11"/>
      <c r="O51" s="11"/>
      <c r="P51" s="11"/>
    </row>
    <row r="52" spans="4:16" x14ac:dyDescent="0.2">
      <c r="D52" s="1"/>
      <c r="E52" s="1"/>
      <c r="J52" s="11"/>
      <c r="K52" s="11"/>
      <c r="L52" s="11"/>
      <c r="M52" s="11"/>
      <c r="N52" s="11"/>
      <c r="O52" s="11"/>
      <c r="P52" s="11"/>
    </row>
    <row r="53" spans="4:16" x14ac:dyDescent="0.2">
      <c r="D53" s="1"/>
      <c r="E53" s="1"/>
      <c r="J53" s="11"/>
      <c r="K53" s="11"/>
      <c r="L53" s="11"/>
      <c r="M53" s="11"/>
      <c r="N53" s="11"/>
      <c r="O53" s="11"/>
      <c r="P53" s="11"/>
    </row>
    <row r="54" spans="4:16" x14ac:dyDescent="0.2">
      <c r="D54" s="1"/>
      <c r="E54" s="1"/>
      <c r="J54" s="11"/>
      <c r="K54" s="11"/>
      <c r="L54" s="11"/>
      <c r="M54" s="11"/>
      <c r="N54" s="11"/>
      <c r="O54" s="11"/>
      <c r="P54" s="11"/>
    </row>
    <row r="55" spans="4:16" x14ac:dyDescent="0.2">
      <c r="E55" s="11"/>
      <c r="J55" s="11"/>
      <c r="K55" s="54"/>
      <c r="L55" s="54"/>
      <c r="M55" s="11"/>
      <c r="N55" s="11"/>
      <c r="O55" s="11"/>
      <c r="P55" s="11"/>
    </row>
    <row r="56" spans="4:16" x14ac:dyDescent="0.2">
      <c r="E56" s="11"/>
      <c r="J56" s="11"/>
      <c r="K56" s="54"/>
      <c r="L56" s="54"/>
      <c r="M56" s="11"/>
      <c r="N56" s="11"/>
      <c r="O56" s="11"/>
      <c r="P56" s="11"/>
    </row>
    <row r="57" spans="4:16" x14ac:dyDescent="0.2">
      <c r="E57" s="11"/>
      <c r="J57" s="11"/>
      <c r="K57" s="54"/>
      <c r="L57" s="54"/>
      <c r="M57" s="11"/>
      <c r="N57" s="11"/>
      <c r="O57" s="11"/>
      <c r="P57" s="11"/>
    </row>
    <row r="58" spans="4:16" x14ac:dyDescent="0.2">
      <c r="E58" s="11"/>
    </row>
    <row r="59" spans="4:16" x14ac:dyDescent="0.2">
      <c r="E59" s="11"/>
    </row>
    <row r="60" spans="4:16" x14ac:dyDescent="0.2">
      <c r="E60" s="11"/>
    </row>
    <row r="61" spans="4:16" x14ac:dyDescent="0.2">
      <c r="E61" s="11"/>
    </row>
    <row r="62" spans="4:16" x14ac:dyDescent="0.2">
      <c r="E62" s="11"/>
    </row>
    <row r="63" spans="4:16" x14ac:dyDescent="0.2">
      <c r="E63" s="11"/>
    </row>
    <row r="64" spans="4:16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</sheetData>
  <mergeCells count="2">
    <mergeCell ref="E49:G49"/>
    <mergeCell ref="E48:G48"/>
  </mergeCells>
  <hyperlinks>
    <hyperlink ref="H11" r:id="rId1" xr:uid="{AE755930-8272-4670-9694-CC94045EB077}"/>
    <hyperlink ref="H10" r:id="rId2" xr:uid="{4A4C4852-EA33-4152-857A-C5AA77647042}"/>
    <hyperlink ref="H9" r:id="rId3" xr:uid="{4B8CE9A5-D9E6-9F4A-A14D-02F70D95888B}"/>
    <hyperlink ref="H5" r:id="rId4" xr:uid="{4AB07AF5-3F4F-F847-AA3C-E9EA9795760C}"/>
    <hyperlink ref="H2" r:id="rId5" location="partpricing" xr:uid="{03CCA10C-0E7B-2D44-A216-4BFBA6A69747}"/>
    <hyperlink ref="H4" r:id="rId6" xr:uid="{2085CD55-8B25-A642-8991-63021A151BD6}"/>
    <hyperlink ref="H7" r:id="rId7" xr:uid="{47D34FA1-7A75-4234-82E8-378FAE86D695}"/>
    <hyperlink ref="H8" r:id="rId8" xr:uid="{42FF7AA6-EA47-4753-A0C1-A7D774E7A114}"/>
    <hyperlink ref="H3" r:id="rId9" xr:uid="{DAC3A166-F256-624D-B5EF-6A5AB6BA1C78}"/>
    <hyperlink ref="H6" r:id="rId10" xr:uid="{14D06B11-CAED-FD4A-99ED-CDB0601EF065}"/>
    <hyperlink ref="H14" r:id="rId11" xr:uid="{3AAA081D-40B5-C749-99A4-A2DD32E72606}"/>
    <hyperlink ref="H16" r:id="rId12" xr:uid="{E7EACCB5-C323-534D-8A6B-0864FEE4204F}"/>
    <hyperlink ref="H15" r:id="rId13" xr:uid="{C77FB05D-B6B1-CE48-9F44-208CC8A23463}"/>
    <hyperlink ref="H12" r:id="rId14" xr:uid="{D20B651A-008C-5548-89F1-FA9F5C5BBEE0}"/>
    <hyperlink ref="H13" r:id="rId15" xr:uid="{F0F52EE2-DD2D-0B4A-A008-55157A036637}"/>
    <hyperlink ref="K42" r:id="rId16" xr:uid="{F3BCDF96-E155-E34E-9769-9BD758A5D133}"/>
    <hyperlink ref="K41" r:id="rId17" xr:uid="{B3F8905F-B9C1-E045-9A4A-42D7ACC1DAD3}"/>
    <hyperlink ref="K40" r:id="rId18" xr:uid="{BB379622-4C22-9D44-BF49-DE42255D0F45}"/>
    <hyperlink ref="K36" r:id="rId19" xr:uid="{97D86830-2AE3-174E-8F02-76EC43AE68F2}"/>
    <hyperlink ref="K33" r:id="rId20" location="partpricing" xr:uid="{D8DF2F39-CA27-C041-BB38-3574901196CA}"/>
    <hyperlink ref="K35" r:id="rId21" xr:uid="{9590D7E2-1B0F-F54D-AECE-C19D9A0CC634}"/>
    <hyperlink ref="K38" r:id="rId22" xr:uid="{6F5FA70D-E381-DC42-B534-0D6F6BAB229F}"/>
    <hyperlink ref="K39" r:id="rId23" xr:uid="{EAF8DE7E-CBF6-2348-9768-1D9A6863ABE3}"/>
    <hyperlink ref="K34" r:id="rId24" xr:uid="{A285466B-3386-4146-A4FB-0DF778DC0B06}"/>
    <hyperlink ref="K37" r:id="rId25" xr:uid="{7647D328-2BDF-C541-8B35-272546F57787}"/>
    <hyperlink ref="K45" r:id="rId26" xr:uid="{A2FC3A23-E4AA-CB48-971A-A7C8FFDA9329}"/>
    <hyperlink ref="K47" r:id="rId27" xr:uid="{EF4A3E1F-570E-F445-9ABE-207C0DC71320}"/>
    <hyperlink ref="K46" r:id="rId28" xr:uid="{676203BC-D1C5-1A4D-828A-533928416DC0}"/>
    <hyperlink ref="K43" r:id="rId29" xr:uid="{57A3BB73-7CC5-584E-A0FB-FCBFDD8FF935}"/>
    <hyperlink ref="K44" r:id="rId30" xr:uid="{536CFB52-11C0-C043-916F-F8CF1A6207B9}"/>
  </hyperlinks>
  <pageMargins left="0.7" right="0.7" top="0.75" bottom="0.75" header="0.3" footer="0.3"/>
  <pageSetup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2018-11-06T19:25:58Z</dcterms:created>
  <dcterms:modified xsi:type="dcterms:W3CDTF">2019-02-07T20:56:19Z</dcterms:modified>
  <cp:category/>
  <cp:contentStatus/>
</cp:coreProperties>
</file>