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ens\Documents\FSU\Senior Design\Senior Design Website\"/>
    </mc:Choice>
  </mc:AlternateContent>
  <xr:revisionPtr revIDLastSave="0" documentId="8_{0AED8B6C-4193-4F74-8C19-1773304F4238}" xr6:coauthVersionLast="40" xr6:coauthVersionMax="40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0" i="1" l="1"/>
  <c r="J64" i="1"/>
  <c r="F64" i="1"/>
  <c r="E64" i="1"/>
  <c r="G63" i="1"/>
  <c r="J60" i="1"/>
  <c r="F60" i="1"/>
  <c r="G60" i="1"/>
  <c r="E60" i="1"/>
  <c r="G59" i="1"/>
  <c r="G58" i="1"/>
  <c r="G57" i="1"/>
  <c r="G56" i="1"/>
  <c r="G55" i="1"/>
  <c r="G54" i="1"/>
  <c r="G53" i="1"/>
  <c r="G52" i="1"/>
  <c r="G51" i="1"/>
  <c r="G50" i="1"/>
  <c r="G49" i="1"/>
  <c r="J46" i="1"/>
  <c r="F46" i="1"/>
  <c r="G46" i="1"/>
  <c r="E44" i="1"/>
  <c r="E46" i="1"/>
  <c r="G45" i="1"/>
  <c r="G44" i="1"/>
  <c r="G43" i="1"/>
  <c r="G42" i="1"/>
  <c r="G41" i="1"/>
  <c r="G40" i="1"/>
  <c r="G39" i="1"/>
  <c r="G38" i="1"/>
  <c r="G37" i="1"/>
  <c r="G36" i="1"/>
  <c r="G35" i="1"/>
  <c r="J32" i="1"/>
  <c r="F32" i="1"/>
  <c r="G32" i="1"/>
  <c r="E32" i="1"/>
  <c r="G31" i="1"/>
  <c r="G30" i="1"/>
  <c r="G29" i="1"/>
  <c r="J26" i="1"/>
  <c r="F26" i="1"/>
  <c r="G26" i="1"/>
  <c r="E26" i="1"/>
  <c r="G25" i="1"/>
  <c r="G24" i="1"/>
  <c r="G23" i="1"/>
  <c r="G22" i="1"/>
  <c r="J19" i="1"/>
  <c r="F19" i="1"/>
  <c r="G19" i="1"/>
  <c r="E19" i="1"/>
  <c r="G18" i="1"/>
  <c r="G17" i="1"/>
  <c r="G16" i="1"/>
  <c r="J13" i="1"/>
  <c r="J71" i="1"/>
  <c r="F13" i="1"/>
  <c r="G13" i="1"/>
  <c r="E13" i="1"/>
  <c r="E72" i="1"/>
  <c r="G12" i="1"/>
  <c r="G11" i="1"/>
  <c r="G10" i="1"/>
  <c r="G9" i="1"/>
  <c r="G8" i="1"/>
  <c r="G7" i="1"/>
  <c r="G6" i="1"/>
  <c r="E73" i="1"/>
  <c r="E74" i="1"/>
  <c r="F72" i="1"/>
  <c r="G64" i="1"/>
  <c r="H45" i="1"/>
  <c r="H29" i="1"/>
  <c r="H16" i="1"/>
  <c r="H60" i="1"/>
  <c r="H57" i="1"/>
  <c r="H53" i="1"/>
  <c r="H49" i="1"/>
  <c r="H41" i="1"/>
  <c r="H37" i="1"/>
  <c r="H24" i="1"/>
  <c r="H7" i="1"/>
  <c r="H40" i="1"/>
  <c r="H36" i="1"/>
  <c r="H26" i="1"/>
  <c r="H6" i="1"/>
  <c r="H11" i="1"/>
  <c r="H56" i="1"/>
  <c r="H52" i="1"/>
  <c r="H23" i="1"/>
  <c r="H10" i="1"/>
  <c r="H31" i="1"/>
  <c r="H18" i="1"/>
  <c r="H39" i="1"/>
  <c r="H22" i="1"/>
  <c r="H9" i="1"/>
  <c r="H63" i="1"/>
  <c r="H17" i="1"/>
  <c r="H58" i="1"/>
  <c r="H54" i="1"/>
  <c r="H59" i="1"/>
  <c r="H55" i="1"/>
  <c r="H51" i="1"/>
  <c r="H43" i="1"/>
  <c r="H35" i="1"/>
  <c r="H30" i="1"/>
  <c r="H50" i="1"/>
  <c r="H42" i="1"/>
  <c r="H38" i="1"/>
  <c r="H25" i="1"/>
  <c r="H12" i="1"/>
  <c r="H8" i="1"/>
  <c r="H13" i="1"/>
  <c r="H32" i="1"/>
  <c r="H44" i="1"/>
  <c r="H19" i="1"/>
  <c r="H64" i="1"/>
  <c r="H46" i="1"/>
  <c r="F73" i="1"/>
  <c r="F74" i="1"/>
  <c r="J73" i="1"/>
  <c r="J74" i="1"/>
</calcChain>
</file>

<file path=xl/sharedStrings.xml><?xml version="1.0" encoding="utf-8"?>
<sst xmlns="http://schemas.openxmlformats.org/spreadsheetml/2006/main" count="223" uniqueCount="112">
  <si>
    <t>Bill of Materials: T303 F1/10</t>
  </si>
  <si>
    <t>Team Members: Cody Vanderpool, Michael Calisi, Derek Swenson, Steven Roy, Nicholas Stiles</t>
  </si>
  <si>
    <t>Part #</t>
  </si>
  <si>
    <t>Category</t>
  </si>
  <si>
    <t>Main Components</t>
  </si>
  <si>
    <t>Quantity</t>
  </si>
  <si>
    <t>Cost</t>
  </si>
  <si>
    <t>Amount Paid</t>
  </si>
  <si>
    <t>% of Budget</t>
  </si>
  <si>
    <t>% of Total Cost</t>
  </si>
  <si>
    <t>Material</t>
  </si>
  <si>
    <t>Purchased?</t>
  </si>
  <si>
    <t>Source</t>
  </si>
  <si>
    <t>Traxxas 1/10th Car platform with RC</t>
  </si>
  <si>
    <t>Misc.</t>
  </si>
  <si>
    <t>http://www.jegs.com/i/Traxxas/430/74054-6/10002/-1</t>
  </si>
  <si>
    <t>Vintage 1970's Tonka Winnebego</t>
  </si>
  <si>
    <t>Plastic</t>
  </si>
  <si>
    <t>https://www.ebay.com/itm/Tonka-Mighty-Tonka-Winnebago/302942955542?_trkparms=aid%3D111001%26algo%3DREC.SEED%26ao%3D1%26asc%3D20160908105057%26meid%3Df5af24c586c343c394bdca0cc1892683%26pid%3D100675%26rk%3D2%26rkt%3D15%26sd%3D202493438125%26itm%3D302942955542&amp;_trksid=p2481888.c100675.m4236&amp;_trkparms=pageci%3A0bdd6d69-e3b0-11e8-b8be-74dbd1805dc4%7Cparentrq%3Af5b541771660ab14dce7f3f4fff90330%7Ciid%3A1</t>
  </si>
  <si>
    <t>ZED Mounting Bracket</t>
  </si>
  <si>
    <t>ABS</t>
  </si>
  <si>
    <t>Student Designed, 3D Printed</t>
  </si>
  <si>
    <t>LIDAR Mounting Bracket</t>
  </si>
  <si>
    <t>IMU Mounting Bracket</t>
  </si>
  <si>
    <t>Jetson Mounting Bracket</t>
  </si>
  <si>
    <t>Teensy Microprocessor Mounting Bracket</t>
  </si>
  <si>
    <t>Subtotals</t>
  </si>
  <si>
    <t>% Purchased:</t>
  </si>
  <si>
    <t>Sensors</t>
  </si>
  <si>
    <t>SparkFun 9DoF Razor IMU M0</t>
  </si>
  <si>
    <t xml:space="preserve">https://www.amazon.com/SparkFun-PID-14001-9DoF-Razor/dp/B01MXW00BY
</t>
  </si>
  <si>
    <t>LIDAR- RPLIDAR A2M8 360</t>
  </si>
  <si>
    <t>https://www.sparkfun.com/products/14756</t>
  </si>
  <si>
    <t>*GIFT* ZED Camera</t>
  </si>
  <si>
    <t>https://store.stereolabs.com/products/zed?_ga=2.243923141.197509880.1541720422-1544338044.1540314002</t>
  </si>
  <si>
    <t>Power</t>
  </si>
  <si>
    <t>*GIFT* Li-Po battery 5000mAh, 3 cell 11.1V #2872</t>
  </si>
  <si>
    <t>https://www.amazon.com/Traxxas-2831X-5000mAh-3-Cell-Battery/dp/B01A6YDKS8/ref=sr_1_1?ie=UTF8&amp;qid=1519831925&amp;sr=8-1&amp;keywords=traxxas+2872x</t>
  </si>
  <si>
    <t>*GIFT* Li-Po battery Charger #2970</t>
  </si>
  <si>
    <t>https://traxxas.com/products/parts/chargers/ezpeak-dual-8amp-id</t>
  </si>
  <si>
    <t>Traxxas 2976 AC to DC Converter</t>
  </si>
  <si>
    <t>http://amzn.to/29Fx5xq</t>
  </si>
  <si>
    <t>4 AA batteries</t>
  </si>
  <si>
    <t>http://amzn.to/29EIImY</t>
  </si>
  <si>
    <t>Processing</t>
  </si>
  <si>
    <t>*GIFT* Nvidia Jetson TX2</t>
  </si>
  <si>
    <t>https://www.nvidia.com/en-us/autonomous-machines/embedded-systems-dev-kits-modules/</t>
  </si>
  <si>
    <t>Orbitty Carrier board for TX2</t>
  </si>
  <si>
    <t>http://connecttech.com/product/orbitty-carrier-for-nvidia-jetson-tx2-tx1/</t>
  </si>
  <si>
    <t>Teensy 3.2</t>
  </si>
  <si>
    <t>https://www.amazon.com/PJRC-6485230-Teensy-3-2/dp/B015M3K5NG</t>
  </si>
  <si>
    <t>Miscelaneous Electronics</t>
  </si>
  <si>
    <t>USB wifi dongle</t>
  </si>
  <si>
    <t>http://amzn.to/2nQGg3Z</t>
  </si>
  <si>
    <t>USB Hub</t>
  </si>
  <si>
    <t>https://www.amazon.com/AmazonBasics-Port-USB-Power-Adapter/dp/B00DQFGH80
 https://www.amazon.com/Sabrent-4-Port-Individual-Switches-HB-UM43/dp/B00JX1ZS5O</t>
  </si>
  <si>
    <t>FTDI</t>
  </si>
  <si>
    <t>https://www.sparkfun.com/products/9873</t>
  </si>
  <si>
    <t>Micro USB Cable</t>
  </si>
  <si>
    <t>http://amzn.to/29xNHFc</t>
  </si>
  <si>
    <t>Ethernet cable (optional)</t>
  </si>
  <si>
    <t>http://amzn.to/29xO2ry</t>
  </si>
  <si>
    <t>POE cable (optional)</t>
  </si>
  <si>
    <t>http://amzn.to/29D7Lou</t>
  </si>
  <si>
    <t>Traxxas Lipo to JST balance cable extender</t>
  </si>
  <si>
    <t>https://www.amazon.com/HobbyStar-Traxxas-Charge-Adapter-Adapters/dp/B076N68H4G
 https://www.amazon.com/dp/B071GS515J/ref=psdc_2234135011_t1_B075W3C42B</t>
  </si>
  <si>
    <t>USB to Ethernet adapter ( for lidar with ethernet conn)</t>
  </si>
  <si>
    <t>https://www.amazon.com/Cable-Matters-Ethernet-Network-Adapter/dp/B00ET4KHJ2</t>
  </si>
  <si>
    <t>Servo cable</t>
  </si>
  <si>
    <t>http://amzn.to/29xPaeq</t>
  </si>
  <si>
    <t>SD Cards (optional)</t>
  </si>
  <si>
    <t>http://amzn.to/29ItJe7</t>
  </si>
  <si>
    <t>*GIFT* Xbox One Controller</t>
  </si>
  <si>
    <t>https://www.amazon.com/Xbox-Wireless-Controller-Black-one/dp/B01LPZM7VI?th=1</t>
  </si>
  <si>
    <t>Mechanical</t>
  </si>
  <si>
    <t>Traxxas 3769 Spring Preload Spacers</t>
  </si>
  <si>
    <t>http://amzn.to/2aazUF7</t>
  </si>
  <si>
    <t>Allen Key Set</t>
  </si>
  <si>
    <t>Metal</t>
  </si>
  <si>
    <t>http://amzn.to/29PazD5</t>
  </si>
  <si>
    <t>8 mm plastic spacers /standoffs</t>
  </si>
  <si>
    <t>https://www.digikey.com/products/en?keywords=952-1530-ND</t>
  </si>
  <si>
    <t>3mm ABS</t>
  </si>
  <si>
    <t>http://amzn.to/29E6CTy
 https://www.mcmaster.com/#8586k361/=1bnvvd6</t>
  </si>
  <si>
    <t>6mm ABS</t>
  </si>
  <si>
    <t>http://amzn.to/29PayPj
 https://www.mcmaster.com/#8586k371/=1bnvv5e</t>
  </si>
  <si>
    <t>6mm Hex M/F Standoff 14mm</t>
  </si>
  <si>
    <t>https://www.mcmaster.com/#93655a425/=1bhcvt6</t>
  </si>
  <si>
    <t>6mm Hex F/F Standoff 19mm</t>
  </si>
  <si>
    <t>https://www.mcmaster.com/#92080a430/=1ak2153</t>
  </si>
  <si>
    <t>6mm Hex F/F Standoff 45 mm</t>
  </si>
  <si>
    <t>https://www.mcmaster.com/#92080a030/=1ak1644</t>
  </si>
  <si>
    <t>6mm Hex F/F Standoff 35 mm</t>
  </si>
  <si>
    <t>https://www.mcmaster.com/#92080a024/=1ak1tj1</t>
  </si>
  <si>
    <t>M3 screws x 10 mm</t>
  </si>
  <si>
    <t>https://www.mcmaster.com/#91290a115/=1bhcq40</t>
  </si>
  <si>
    <t>Miscelleneous Nuts, Bolts, Hardware</t>
  </si>
  <si>
    <t>N/A</t>
  </si>
  <si>
    <t>Home Depot</t>
  </si>
  <si>
    <t>Power Board</t>
  </si>
  <si>
    <t>Miscelleneous Power Board Components</t>
  </si>
  <si>
    <t>Refer to the Power Board BOM for specific components   - https://github.com/mlab-upenn/f1tenthpublic/blob/master/power-board-v2.0/Power_board_V2.0_BOM.xlsx</t>
  </si>
  <si>
    <t>Miscelleneous</t>
  </si>
  <si>
    <t>Total Cost</t>
  </si>
  <si>
    <t>Total Spent</t>
  </si>
  <si>
    <t>Total % Purchased:</t>
  </si>
  <si>
    <t>Comb. Subtotal:</t>
  </si>
  <si>
    <t>Total Budget:</t>
  </si>
  <si>
    <t>Sales Tax:</t>
  </si>
  <si>
    <t>% of Budget Used:</t>
  </si>
  <si>
    <t>TOTAL:</t>
  </si>
  <si>
    <t>Budget Remaining: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</si>
</sst>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0"/>
      <color rgb="FF000000"/>
      <name val="Arial"/>
    </font>
    <font>
      <sz val="10"/>
      <name val="Arial"/>
    </font>
    <font>
      <b/>
      <sz val="12"/>
      <name val="Calibri"/>
    </font>
    <font>
      <sz val="12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000000"/>
      <name val="Calibri"/>
    </font>
    <font>
      <sz val="11"/>
      <name val="Calibri"/>
    </font>
    <font>
      <u/>
      <sz val="11"/>
      <color rgb="FF1155CC"/>
      <name val="Calibri"/>
    </font>
    <font>
      <sz val="10"/>
      <name val="Arial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8EA9DB"/>
        <bgColor rgb="FF8EA9DB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  <fill>
      <patternFill patternType="solid">
        <fgColor rgb="FFFFD966"/>
        <bgColor rgb="FFFFD966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1" fillId="3" borderId="0" xfId="0" applyFont="1" applyFill="1"/>
    <xf numFmtId="0" fontId="4" fillId="3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6" fillId="0" borderId="11" xfId="0" applyFont="1" applyBorder="1" applyAlignment="1">
      <alignment horizontal="right" wrapText="1"/>
    </xf>
    <xf numFmtId="164" fontId="6" fillId="0" borderId="11" xfId="0" applyNumberFormat="1" applyFont="1" applyBorder="1" applyAlignment="1">
      <alignment horizontal="right" wrapText="1"/>
    </xf>
    <xf numFmtId="10" fontId="7" fillId="3" borderId="13" xfId="0" applyNumberFormat="1" applyFont="1" applyFill="1" applyBorder="1"/>
    <xf numFmtId="10" fontId="7" fillId="3" borderId="12" xfId="0" applyNumberFormat="1" applyFont="1" applyFill="1" applyBorder="1"/>
    <xf numFmtId="164" fontId="6" fillId="0" borderId="11" xfId="0" applyNumberFormat="1" applyFont="1" applyBorder="1" applyAlignment="1">
      <alignment horizontal="right" wrapText="1"/>
    </xf>
    <xf numFmtId="164" fontId="6" fillId="0" borderId="11" xfId="0" applyNumberFormat="1" applyFont="1" applyBorder="1" applyAlignment="1">
      <alignment horizontal="center" wrapText="1"/>
    </xf>
    <xf numFmtId="164" fontId="8" fillId="0" borderId="11" xfId="0" applyNumberFormat="1" applyFont="1" applyBorder="1" applyAlignment="1">
      <alignment wrapText="1"/>
    </xf>
    <xf numFmtId="0" fontId="9" fillId="0" borderId="14" xfId="0" applyFont="1" applyBorder="1" applyAlignment="1"/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wrapText="1"/>
    </xf>
    <xf numFmtId="0" fontId="7" fillId="0" borderId="15" xfId="0" applyFont="1" applyBorder="1" applyAlignment="1"/>
    <xf numFmtId="164" fontId="7" fillId="0" borderId="15" xfId="0" applyNumberFormat="1" applyFont="1" applyBorder="1" applyAlignment="1"/>
    <xf numFmtId="164" fontId="7" fillId="0" borderId="15" xfId="0" applyNumberFormat="1" applyFont="1" applyBorder="1" applyAlignment="1">
      <alignment horizontal="right"/>
    </xf>
    <xf numFmtId="164" fontId="6" fillId="0" borderId="15" xfId="0" applyNumberFormat="1" applyFont="1" applyBorder="1" applyAlignment="1"/>
    <xf numFmtId="164" fontId="10" fillId="0" borderId="15" xfId="0" applyNumberFormat="1" applyFont="1" applyBorder="1" applyAlignment="1"/>
    <xf numFmtId="0" fontId="9" fillId="0" borderId="0" xfId="0" applyFont="1" applyAlignment="1"/>
    <xf numFmtId="164" fontId="7" fillId="0" borderId="15" xfId="0" applyNumberFormat="1" applyFont="1" applyBorder="1" applyAlignment="1"/>
    <xf numFmtId="0" fontId="7" fillId="0" borderId="16" xfId="0" applyFont="1" applyBorder="1" applyAlignment="1"/>
    <xf numFmtId="164" fontId="7" fillId="0" borderId="16" xfId="0" applyNumberFormat="1" applyFont="1" applyBorder="1" applyAlignment="1"/>
    <xf numFmtId="164" fontId="7" fillId="0" borderId="16" xfId="0" applyNumberFormat="1" applyFont="1" applyBorder="1" applyAlignment="1">
      <alignment horizontal="right"/>
    </xf>
    <xf numFmtId="164" fontId="6" fillId="0" borderId="16" xfId="0" applyNumberFormat="1" applyFont="1" applyBorder="1" applyAlignment="1"/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wrapText="1"/>
    </xf>
    <xf numFmtId="0" fontId="5" fillId="2" borderId="18" xfId="0" applyFont="1" applyFill="1" applyBorder="1" applyAlignment="1">
      <alignment horizontal="center"/>
    </xf>
    <xf numFmtId="164" fontId="7" fillId="4" borderId="18" xfId="0" applyNumberFormat="1" applyFont="1" applyFill="1" applyBorder="1"/>
    <xf numFmtId="10" fontId="7" fillId="4" borderId="13" xfId="0" applyNumberFormat="1" applyFont="1" applyFill="1" applyBorder="1"/>
    <xf numFmtId="10" fontId="7" fillId="4" borderId="12" xfId="0" applyNumberFormat="1" applyFont="1" applyFill="1" applyBorder="1"/>
    <xf numFmtId="10" fontId="7" fillId="4" borderId="18" xfId="0" applyNumberFormat="1" applyFont="1" applyFill="1" applyBorder="1"/>
    <xf numFmtId="164" fontId="7" fillId="3" borderId="17" xfId="0" applyNumberFormat="1" applyFont="1" applyFill="1" applyBorder="1"/>
    <xf numFmtId="0" fontId="4" fillId="2" borderId="8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wrapText="1"/>
    </xf>
    <xf numFmtId="0" fontId="6" fillId="3" borderId="13" xfId="0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6" fillId="0" borderId="11" xfId="0" applyFont="1" applyBorder="1" applyAlignment="1">
      <alignment horizontal="right" wrapText="1"/>
    </xf>
    <xf numFmtId="164" fontId="11" fillId="0" borderId="11" xfId="0" applyNumberFormat="1" applyFont="1" applyBorder="1" applyAlignment="1">
      <alignment wrapText="1"/>
    </xf>
    <xf numFmtId="0" fontId="6" fillId="3" borderId="0" xfId="0" applyFont="1" applyFill="1" applyAlignment="1">
      <alignment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center" wrapText="1"/>
    </xf>
    <xf numFmtId="164" fontId="12" fillId="0" borderId="13" xfId="0" applyNumberFormat="1" applyFont="1" applyBorder="1" applyAlignment="1">
      <alignment wrapText="1"/>
    </xf>
    <xf numFmtId="0" fontId="6" fillId="6" borderId="13" xfId="0" applyFont="1" applyFill="1" applyBorder="1" applyAlignment="1">
      <alignment wrapText="1"/>
    </xf>
    <xf numFmtId="0" fontId="6" fillId="0" borderId="17" xfId="0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0" fontId="7" fillId="3" borderId="17" xfId="0" applyNumberFormat="1" applyFont="1" applyFill="1" applyBorder="1"/>
    <xf numFmtId="164" fontId="6" fillId="0" borderId="17" xfId="0" applyNumberFormat="1" applyFont="1" applyBorder="1" applyAlignment="1">
      <alignment horizontal="center" wrapText="1"/>
    </xf>
    <xf numFmtId="0" fontId="13" fillId="0" borderId="17" xfId="0" applyFont="1" applyBorder="1" applyAlignment="1">
      <alignment wrapText="1"/>
    </xf>
    <xf numFmtId="164" fontId="5" fillId="3" borderId="17" xfId="0" applyNumberFormat="1" applyFont="1" applyFill="1" applyBorder="1"/>
    <xf numFmtId="0" fontId="4" fillId="3" borderId="13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7" fillId="6" borderId="12" xfId="0" applyFont="1" applyFill="1" applyBorder="1" applyAlignment="1"/>
    <xf numFmtId="0" fontId="7" fillId="0" borderId="13" xfId="0" applyFont="1" applyBorder="1"/>
    <xf numFmtId="164" fontId="7" fillId="0" borderId="13" xfId="0" applyNumberFormat="1" applyFont="1" applyBorder="1"/>
    <xf numFmtId="164" fontId="7" fillId="0" borderId="13" xfId="0" applyNumberFormat="1" applyFont="1" applyBorder="1" applyAlignment="1"/>
    <xf numFmtId="164" fontId="7" fillId="0" borderId="13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center"/>
    </xf>
    <xf numFmtId="164" fontId="14" fillId="0" borderId="13" xfId="0" applyNumberFormat="1" applyFont="1" applyBorder="1"/>
    <xf numFmtId="0" fontId="7" fillId="0" borderId="13" xfId="0" applyFont="1" applyBorder="1" applyAlignment="1">
      <alignment horizontal="center"/>
    </xf>
    <xf numFmtId="0" fontId="7" fillId="6" borderId="13" xfId="0" applyFont="1" applyFill="1" applyBorder="1" applyAlignment="1"/>
    <xf numFmtId="0" fontId="6" fillId="0" borderId="13" xfId="0" applyFont="1" applyBorder="1" applyAlignment="1">
      <alignment wrapText="1"/>
    </xf>
    <xf numFmtId="164" fontId="6" fillId="0" borderId="11" xfId="0" applyNumberFormat="1" applyFont="1" applyBorder="1" applyAlignment="1">
      <alignment horizontal="center" wrapText="1"/>
    </xf>
    <xf numFmtId="0" fontId="6" fillId="0" borderId="15" xfId="0" applyFont="1" applyBorder="1" applyAlignment="1">
      <alignment wrapText="1"/>
    </xf>
    <xf numFmtId="0" fontId="6" fillId="0" borderId="15" xfId="0" applyFont="1" applyBorder="1" applyAlignment="1">
      <alignment horizontal="right" wrapText="1"/>
    </xf>
    <xf numFmtId="164" fontId="6" fillId="0" borderId="15" xfId="0" applyNumberFormat="1" applyFont="1" applyBorder="1" applyAlignment="1">
      <alignment horizontal="right" wrapText="1"/>
    </xf>
    <xf numFmtId="10" fontId="7" fillId="3" borderId="15" xfId="0" applyNumberFormat="1" applyFont="1" applyFill="1" applyBorder="1" applyAlignment="1">
      <alignment horizontal="right"/>
    </xf>
    <xf numFmtId="164" fontId="6" fillId="0" borderId="15" xfId="0" applyNumberFormat="1" applyFont="1" applyBorder="1" applyAlignment="1">
      <alignment horizontal="center"/>
    </xf>
    <xf numFmtId="164" fontId="15" fillId="0" borderId="15" xfId="0" applyNumberFormat="1" applyFont="1" applyBorder="1" applyAlignment="1"/>
    <xf numFmtId="0" fontId="6" fillId="0" borderId="15" xfId="0" applyFont="1" applyBorder="1" applyAlignment="1">
      <alignment horizontal="center" wrapText="1"/>
    </xf>
    <xf numFmtId="0" fontId="7" fillId="6" borderId="22" xfId="0" applyFont="1" applyFill="1" applyBorder="1" applyAlignment="1"/>
    <xf numFmtId="0" fontId="7" fillId="0" borderId="15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0" fontId="7" fillId="0" borderId="23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23" xfId="0" applyFont="1" applyBorder="1" applyAlignment="1">
      <alignment horizontal="right"/>
    </xf>
    <xf numFmtId="164" fontId="7" fillId="0" borderId="23" xfId="0" applyNumberFormat="1" applyFont="1" applyBorder="1" applyAlignment="1">
      <alignment horizontal="right"/>
    </xf>
    <xf numFmtId="164" fontId="6" fillId="0" borderId="23" xfId="0" applyNumberFormat="1" applyFont="1" applyBorder="1" applyAlignment="1"/>
    <xf numFmtId="164" fontId="16" fillId="0" borderId="23" xfId="0" applyNumberFormat="1" applyFont="1" applyBorder="1" applyAlignment="1"/>
    <xf numFmtId="0" fontId="6" fillId="0" borderId="11" xfId="0" applyFont="1" applyBorder="1" applyAlignment="1">
      <alignment horizontal="right" wrapText="1"/>
    </xf>
    <xf numFmtId="164" fontId="6" fillId="0" borderId="23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22" xfId="0" applyFont="1" applyBorder="1" applyAlignment="1"/>
    <xf numFmtId="164" fontId="6" fillId="0" borderId="15" xfId="0" applyNumberFormat="1" applyFont="1" applyBorder="1"/>
    <xf numFmtId="0" fontId="6" fillId="0" borderId="23" xfId="0" applyFont="1" applyBorder="1" applyAlignment="1">
      <alignment horizontal="center" wrapText="1"/>
    </xf>
    <xf numFmtId="164" fontId="7" fillId="0" borderId="23" xfId="0" applyNumberFormat="1" applyFont="1" applyBorder="1" applyAlignment="1"/>
    <xf numFmtId="0" fontId="6" fillId="0" borderId="15" xfId="0" applyFont="1" applyBorder="1" applyAlignment="1">
      <alignment wrapText="1"/>
    </xf>
    <xf numFmtId="0" fontId="6" fillId="0" borderId="23" xfId="0" applyFont="1" applyBorder="1" applyAlignment="1">
      <alignment horizontal="right" wrapText="1"/>
    </xf>
    <xf numFmtId="164" fontId="6" fillId="0" borderId="23" xfId="0" applyNumberFormat="1" applyFont="1" applyBorder="1" applyAlignment="1">
      <alignment horizontal="right" wrapText="1"/>
    </xf>
    <xf numFmtId="164" fontId="17" fillId="0" borderId="23" xfId="0" applyNumberFormat="1" applyFont="1" applyBorder="1" applyAlignment="1"/>
    <xf numFmtId="164" fontId="18" fillId="0" borderId="15" xfId="0" applyNumberFormat="1" applyFont="1" applyBorder="1" applyAlignment="1"/>
    <xf numFmtId="0" fontId="6" fillId="0" borderId="24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25" xfId="0" applyFont="1" applyBorder="1" applyAlignment="1">
      <alignment horizontal="center" wrapText="1"/>
    </xf>
    <xf numFmtId="0" fontId="6" fillId="6" borderId="13" xfId="0" applyFont="1" applyFill="1" applyBorder="1" applyAlignment="1">
      <alignment wrapText="1"/>
    </xf>
    <xf numFmtId="0" fontId="6" fillId="0" borderId="16" xfId="0" applyFont="1" applyBorder="1" applyAlignment="1">
      <alignment horizontal="right" wrapText="1"/>
    </xf>
    <xf numFmtId="164" fontId="6" fillId="0" borderId="16" xfId="0" applyNumberFormat="1" applyFont="1" applyBorder="1" applyAlignment="1">
      <alignment horizontal="right" wrapText="1"/>
    </xf>
    <xf numFmtId="10" fontId="7" fillId="3" borderId="26" xfId="0" applyNumberFormat="1" applyFont="1" applyFill="1" applyBorder="1" applyAlignment="1">
      <alignment horizontal="right"/>
    </xf>
    <xf numFmtId="164" fontId="6" fillId="0" borderId="14" xfId="0" applyNumberFormat="1" applyFont="1" applyBorder="1" applyAlignment="1"/>
    <xf numFmtId="164" fontId="19" fillId="0" borderId="14" xfId="0" applyNumberFormat="1" applyFont="1" applyBorder="1" applyAlignment="1"/>
    <xf numFmtId="164" fontId="20" fillId="0" borderId="11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horizontal="right" wrapText="1"/>
    </xf>
    <xf numFmtId="164" fontId="21" fillId="0" borderId="13" xfId="0" applyNumberFormat="1" applyFont="1" applyBorder="1" applyAlignment="1">
      <alignment wrapText="1"/>
    </xf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164" fontId="22" fillId="0" borderId="13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horizontal="center" wrapText="1"/>
    </xf>
    <xf numFmtId="164" fontId="6" fillId="0" borderId="13" xfId="0" applyNumberFormat="1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6" fillId="0" borderId="17" xfId="0" applyFont="1" applyBorder="1" applyAlignment="1">
      <alignment horizontal="right" wrapText="1"/>
    </xf>
    <xf numFmtId="164" fontId="24" fillId="0" borderId="17" xfId="0" applyNumberFormat="1" applyFont="1" applyBorder="1" applyAlignment="1">
      <alignment wrapText="1"/>
    </xf>
    <xf numFmtId="0" fontId="6" fillId="0" borderId="27" xfId="0" applyFont="1" applyBorder="1" applyAlignment="1">
      <alignment horizontal="right" wrapText="1"/>
    </xf>
    <xf numFmtId="164" fontId="6" fillId="0" borderId="27" xfId="0" applyNumberFormat="1" applyFont="1" applyBorder="1" applyAlignment="1">
      <alignment horizontal="right" wrapText="1"/>
    </xf>
    <xf numFmtId="164" fontId="6" fillId="0" borderId="27" xfId="0" applyNumberFormat="1" applyFont="1" applyBorder="1" applyAlignment="1">
      <alignment horizontal="center" wrapText="1"/>
    </xf>
    <xf numFmtId="0" fontId="4" fillId="3" borderId="28" xfId="0" applyFont="1" applyFill="1" applyBorder="1" applyAlignment="1">
      <alignment wrapText="1"/>
    </xf>
    <xf numFmtId="164" fontId="7" fillId="4" borderId="2" xfId="0" applyNumberFormat="1" applyFont="1" applyFill="1" applyBorder="1"/>
    <xf numFmtId="10" fontId="7" fillId="4" borderId="2" xfId="0" applyNumberFormat="1" applyFont="1" applyFill="1" applyBorder="1"/>
    <xf numFmtId="164" fontId="7" fillId="3" borderId="28" xfId="0" applyNumberFormat="1" applyFont="1" applyFill="1" applyBorder="1"/>
    <xf numFmtId="0" fontId="4" fillId="3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164" fontId="6" fillId="3" borderId="11" xfId="0" applyNumberFormat="1" applyFont="1" applyFill="1" applyBorder="1" applyAlignment="1">
      <alignment wrapText="1"/>
    </xf>
    <xf numFmtId="0" fontId="6" fillId="3" borderId="11" xfId="0" applyFont="1" applyFill="1" applyBorder="1" applyAlignment="1">
      <alignment horizontal="right" wrapText="1"/>
    </xf>
    <xf numFmtId="0" fontId="6" fillId="3" borderId="12" xfId="0" applyFont="1" applyFill="1" applyBorder="1" applyAlignment="1"/>
    <xf numFmtId="0" fontId="6" fillId="3" borderId="0" xfId="0" applyFont="1" applyFill="1" applyAlignment="1"/>
    <xf numFmtId="164" fontId="7" fillId="4" borderId="2" xfId="0" applyNumberFormat="1" applyFont="1" applyFill="1" applyBorder="1"/>
    <xf numFmtId="0" fontId="7" fillId="4" borderId="2" xfId="0" applyFont="1" applyFill="1" applyBorder="1"/>
    <xf numFmtId="0" fontId="4" fillId="2" borderId="7" xfId="0" applyFont="1" applyFill="1" applyBorder="1" applyAlignment="1">
      <alignment wrapText="1"/>
    </xf>
    <xf numFmtId="10" fontId="6" fillId="4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2" borderId="2" xfId="0" applyFont="1" applyFill="1" applyBorder="1" applyAlignment="1">
      <alignment horizontal="right" wrapText="1"/>
    </xf>
    <xf numFmtId="164" fontId="6" fillId="4" borderId="2" xfId="0" applyNumberFormat="1" applyFont="1" applyFill="1" applyBorder="1" applyAlignment="1">
      <alignment horizontal="right" wrapText="1"/>
    </xf>
    <xf numFmtId="164" fontId="6" fillId="4" borderId="3" xfId="0" applyNumberFormat="1" applyFont="1" applyFill="1" applyBorder="1" applyAlignment="1">
      <alignment horizontal="right" wrapText="1"/>
    </xf>
    <xf numFmtId="10" fontId="7" fillId="4" borderId="4" xfId="0" applyNumberFormat="1" applyFont="1" applyFill="1" applyBorder="1"/>
    <xf numFmtId="164" fontId="7" fillId="4" borderId="2" xfId="0" applyNumberFormat="1" applyFont="1" applyFill="1" applyBorder="1" applyAlignment="1">
      <alignment horizontal="right"/>
    </xf>
    <xf numFmtId="164" fontId="7" fillId="4" borderId="4" xfId="0" applyNumberFormat="1" applyFont="1" applyFill="1" applyBorder="1"/>
    <xf numFmtId="0" fontId="1" fillId="0" borderId="0" xfId="0" applyFont="1" applyAlignment="1">
      <alignment horizontal="center"/>
    </xf>
    <xf numFmtId="0" fontId="4" fillId="5" borderId="19" xfId="0" applyFont="1" applyFill="1" applyBorder="1" applyAlignment="1">
      <alignment horizontal="center" wrapText="1"/>
    </xf>
    <xf numFmtId="0" fontId="1" fillId="0" borderId="20" xfId="0" applyFont="1" applyBorder="1"/>
    <xf numFmtId="0" fontId="1" fillId="0" borderId="15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2" borderId="3" xfId="0" applyFont="1" applyFill="1" applyBorder="1" applyAlignment="1">
      <alignment horizontal="right"/>
    </xf>
    <xf numFmtId="10" fontId="7" fillId="2" borderId="18" xfId="0" applyNumberFormat="1" applyFont="1" applyFill="1" applyBorder="1"/>
    <xf numFmtId="0" fontId="1" fillId="0" borderId="27" xfId="0" applyFont="1" applyBorder="1"/>
    <xf numFmtId="0" fontId="1" fillId="0" borderId="21" xfId="0" applyFont="1" applyBorder="1"/>
    <xf numFmtId="0" fontId="5" fillId="2" borderId="1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wrapText="1"/>
    </xf>
    <xf numFmtId="0" fontId="1" fillId="0" borderId="16" xfId="0" applyFont="1" applyBorder="1"/>
    <xf numFmtId="0" fontId="1" fillId="0" borderId="30" xfId="0" applyFont="1" applyBorder="1"/>
    <xf numFmtId="0" fontId="1" fillId="0" borderId="14" xfId="0" applyFont="1" applyBorder="1"/>
    <xf numFmtId="0" fontId="1" fillId="0" borderId="25" xfId="0" applyFont="1" applyBorder="1"/>
    <xf numFmtId="0" fontId="1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mzn.to/29Fx5xq" TargetMode="External"/><Relationship Id="rId13" Type="http://schemas.openxmlformats.org/officeDocument/2006/relationships/hyperlink" Target="http://amzn.to/2nQGg3Z" TargetMode="External"/><Relationship Id="rId18" Type="http://schemas.openxmlformats.org/officeDocument/2006/relationships/hyperlink" Target="https://www.amazon.com/Cable-Matters-Ethernet-Network-Adapter/dp/B00ET4KHJ2" TargetMode="External"/><Relationship Id="rId26" Type="http://schemas.openxmlformats.org/officeDocument/2006/relationships/hyperlink" Target="https://www.mcmaster.com/" TargetMode="External"/><Relationship Id="rId3" Type="http://schemas.openxmlformats.org/officeDocument/2006/relationships/hyperlink" Target="https://www.amazon.com/SparkFun-PID-14001-9DoF-Razor/dp/B01MXW00BY" TargetMode="External"/><Relationship Id="rId21" Type="http://schemas.openxmlformats.org/officeDocument/2006/relationships/hyperlink" Target="https://www.amazon.com/Xbox-Wireless-Controller-Black-one/dp/B01LPZM7VI?th=1" TargetMode="External"/><Relationship Id="rId7" Type="http://schemas.openxmlformats.org/officeDocument/2006/relationships/hyperlink" Target="https://traxxas.com/products/parts/chargers/ezpeak-dual-8amp-id" TargetMode="External"/><Relationship Id="rId12" Type="http://schemas.openxmlformats.org/officeDocument/2006/relationships/hyperlink" Target="https://www.amazon.com/PJRC-6485230-Teensy-3-2/dp/B015M3K5NG" TargetMode="External"/><Relationship Id="rId17" Type="http://schemas.openxmlformats.org/officeDocument/2006/relationships/hyperlink" Target="http://amzn.to/29D7Lou" TargetMode="External"/><Relationship Id="rId25" Type="http://schemas.openxmlformats.org/officeDocument/2006/relationships/hyperlink" Target="https://www.mcmaster.com/" TargetMode="External"/><Relationship Id="rId2" Type="http://schemas.openxmlformats.org/officeDocument/2006/relationships/hyperlink" Target="https://www.ebay.com/itm/Tonka-Mighty-Tonka-Winnebago/302942955542?_trkparms=aid%3D111001%26algo%3DREC.SEED%26ao%3D1%26asc%3D20160908105057%26meid%3Df5af24c586c343c394bdca0cc1892683%26pid%3D100675%26rk%3D2%26rkt%3D15%26sd%3D202493438125%26itm%3D302942955542&amp;_trksid=p2481888.c100675.m4236&amp;_trkparms=pageci%3A0bdd6d69-e3b0-11e8-b8be-74dbd1805dc4%7Cparentrq%3Af5b541771660ab14dce7f3f4fff90330%7Ciid%3A1" TargetMode="External"/><Relationship Id="rId16" Type="http://schemas.openxmlformats.org/officeDocument/2006/relationships/hyperlink" Target="http://amzn.to/29xO2ry" TargetMode="External"/><Relationship Id="rId20" Type="http://schemas.openxmlformats.org/officeDocument/2006/relationships/hyperlink" Target="http://amzn.to/29ItJe7" TargetMode="External"/><Relationship Id="rId29" Type="http://schemas.openxmlformats.org/officeDocument/2006/relationships/hyperlink" Target="https://www.mcmaster.com/" TargetMode="External"/><Relationship Id="rId1" Type="http://schemas.openxmlformats.org/officeDocument/2006/relationships/hyperlink" Target="http://www.jegs.com/i/Traxxas/430/74054-6/10002/-1" TargetMode="External"/><Relationship Id="rId6" Type="http://schemas.openxmlformats.org/officeDocument/2006/relationships/hyperlink" Target="https://www.amazon.com/Traxxas-2831X-5000mAh-3-Cell-Battery/dp/B01A6YDKS8/ref=sr_1_1?ie=UTF8&amp;qid=1519831925&amp;sr=8-1&amp;keywords=traxxas+2872x" TargetMode="External"/><Relationship Id="rId11" Type="http://schemas.openxmlformats.org/officeDocument/2006/relationships/hyperlink" Target="http://connecttech.com/product/orbitty-carrier-for-nvidia-jetson-tx2-tx1/" TargetMode="External"/><Relationship Id="rId24" Type="http://schemas.openxmlformats.org/officeDocument/2006/relationships/hyperlink" Target="https://www.digikey.com/products/en?keywords=952-1530-ND" TargetMode="External"/><Relationship Id="rId5" Type="http://schemas.openxmlformats.org/officeDocument/2006/relationships/hyperlink" Target="https://store.stereolabs.com/products/zed?_ga=2.243923141.197509880.1541720422-1544338044.1540314002" TargetMode="External"/><Relationship Id="rId15" Type="http://schemas.openxmlformats.org/officeDocument/2006/relationships/hyperlink" Target="http://amzn.to/29xNHFc" TargetMode="External"/><Relationship Id="rId23" Type="http://schemas.openxmlformats.org/officeDocument/2006/relationships/hyperlink" Target="http://amzn.to/29PazD5" TargetMode="External"/><Relationship Id="rId28" Type="http://schemas.openxmlformats.org/officeDocument/2006/relationships/hyperlink" Target="https://www.mcmaster.com/" TargetMode="External"/><Relationship Id="rId10" Type="http://schemas.openxmlformats.org/officeDocument/2006/relationships/hyperlink" Target="https://www.nvidia.com/en-us/autonomous-machines/embedded-systems-dev-kits-modules/" TargetMode="External"/><Relationship Id="rId19" Type="http://schemas.openxmlformats.org/officeDocument/2006/relationships/hyperlink" Target="http://amzn.to/29xPaeq" TargetMode="External"/><Relationship Id="rId4" Type="http://schemas.openxmlformats.org/officeDocument/2006/relationships/hyperlink" Target="https://www.sparkfun.com/products/14756" TargetMode="External"/><Relationship Id="rId9" Type="http://schemas.openxmlformats.org/officeDocument/2006/relationships/hyperlink" Target="http://amzn.to/29EIImY" TargetMode="External"/><Relationship Id="rId14" Type="http://schemas.openxmlformats.org/officeDocument/2006/relationships/hyperlink" Target="https://www.sparkfun.com/products/9873" TargetMode="External"/><Relationship Id="rId22" Type="http://schemas.openxmlformats.org/officeDocument/2006/relationships/hyperlink" Target="http://amzn.to/2aazUF7" TargetMode="External"/><Relationship Id="rId27" Type="http://schemas.openxmlformats.org/officeDocument/2006/relationships/hyperlink" Target="https://www.mcmaster.com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27"/>
  <sheetViews>
    <sheetView tabSelected="1" zoomScale="55" zoomScaleNormal="55" workbookViewId="0"/>
  </sheetViews>
  <sheetFormatPr defaultColWidth="14.44140625" defaultRowHeight="15.75" customHeight="1" x14ac:dyDescent="0.25"/>
  <cols>
    <col min="1" max="2" width="10.44140625" customWidth="1"/>
    <col min="3" max="3" width="45.44140625" customWidth="1"/>
    <col min="4" max="4" width="14.6640625" customWidth="1"/>
    <col min="5" max="5" width="9.44140625" customWidth="1"/>
    <col min="6" max="6" width="12" customWidth="1"/>
    <col min="7" max="7" width="11.33203125" customWidth="1"/>
    <col min="8" max="8" width="13.44140625" customWidth="1"/>
    <col min="9" max="9" width="12.33203125" customWidth="1"/>
    <col min="10" max="10" width="10.77734375" customWidth="1"/>
    <col min="11" max="11" width="131.6640625" customWidth="1"/>
  </cols>
  <sheetData>
    <row r="1" spans="1:31" ht="13.2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3"/>
    </row>
    <row r="2" spans="1:31" ht="13.2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3"/>
    </row>
    <row r="3" spans="1:31" ht="15.6" x14ac:dyDescent="0.25">
      <c r="A3" s="1"/>
      <c r="B3" s="4"/>
      <c r="C3" s="5" t="s">
        <v>0</v>
      </c>
      <c r="D3" s="161" t="s">
        <v>1</v>
      </c>
      <c r="E3" s="162"/>
      <c r="F3" s="162"/>
      <c r="G3" s="162"/>
      <c r="H3" s="163"/>
      <c r="I3" s="164"/>
      <c r="J3" s="165"/>
      <c r="K3" s="166"/>
    </row>
    <row r="4" spans="1:31" ht="15.75" customHeight="1" x14ac:dyDescent="0.3">
      <c r="A4" s="6"/>
      <c r="B4" s="7" t="s">
        <v>2</v>
      </c>
      <c r="C4" s="8" t="s">
        <v>3</v>
      </c>
      <c r="D4" s="161"/>
      <c r="E4" s="162"/>
      <c r="F4" s="162"/>
      <c r="G4" s="162"/>
      <c r="H4" s="163"/>
      <c r="I4" s="167"/>
      <c r="J4" s="168"/>
      <c r="K4" s="16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4.4" x14ac:dyDescent="0.3">
      <c r="A5" s="6"/>
      <c r="B5" s="10"/>
      <c r="C5" s="7" t="s">
        <v>4</v>
      </c>
      <c r="D5" s="11" t="s">
        <v>5</v>
      </c>
      <c r="E5" s="7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3" t="s">
        <v>12</v>
      </c>
    </row>
    <row r="6" spans="1:31" ht="14.4" x14ac:dyDescent="0.3">
      <c r="A6" s="14"/>
      <c r="B6" s="15">
        <v>1</v>
      </c>
      <c r="C6" s="16" t="s">
        <v>13</v>
      </c>
      <c r="D6" s="17">
        <v>1</v>
      </c>
      <c r="E6" s="18">
        <v>299.95</v>
      </c>
      <c r="F6" s="18">
        <v>299.95</v>
      </c>
      <c r="G6" s="19">
        <f t="shared" ref="G6:G13" si="0">(F6/2000)</f>
        <v>0.149975</v>
      </c>
      <c r="H6" s="20">
        <f t="shared" ref="H6:H13" si="1">(E6/$E$74)</f>
        <v>0.11951293151235655</v>
      </c>
      <c r="I6" s="21" t="s">
        <v>14</v>
      </c>
      <c r="J6" s="22">
        <v>0</v>
      </c>
      <c r="K6" s="23" t="s">
        <v>15</v>
      </c>
    </row>
    <row r="7" spans="1:31" ht="14.4" x14ac:dyDescent="0.3">
      <c r="A7" s="24"/>
      <c r="B7" s="25">
        <v>2</v>
      </c>
      <c r="C7" s="26" t="s">
        <v>16</v>
      </c>
      <c r="D7" s="27">
        <v>1</v>
      </c>
      <c r="E7" s="28">
        <v>40</v>
      </c>
      <c r="F7" s="28">
        <v>40</v>
      </c>
      <c r="G7" s="19">
        <f t="shared" si="0"/>
        <v>0.02</v>
      </c>
      <c r="H7" s="19">
        <f t="shared" si="1"/>
        <v>1.5937713820617642E-2</v>
      </c>
      <c r="I7" s="29" t="s">
        <v>17</v>
      </c>
      <c r="J7" s="30">
        <v>0</v>
      </c>
      <c r="K7" s="31" t="s">
        <v>18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1" ht="14.4" x14ac:dyDescent="0.3">
      <c r="A8" s="32"/>
      <c r="B8" s="15">
        <v>3</v>
      </c>
      <c r="C8" s="26" t="s">
        <v>19</v>
      </c>
      <c r="D8" s="27">
        <v>1</v>
      </c>
      <c r="E8" s="28">
        <v>0</v>
      </c>
      <c r="F8" s="28">
        <v>0</v>
      </c>
      <c r="G8" s="19">
        <f t="shared" si="0"/>
        <v>0</v>
      </c>
      <c r="H8" s="19">
        <f t="shared" si="1"/>
        <v>0</v>
      </c>
      <c r="I8" s="29" t="s">
        <v>20</v>
      </c>
      <c r="J8" s="30">
        <v>0</v>
      </c>
      <c r="K8" s="33" t="s">
        <v>21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31" ht="14.4" x14ac:dyDescent="0.3">
      <c r="A9" s="32"/>
      <c r="B9" s="25">
        <v>4</v>
      </c>
      <c r="C9" s="26" t="s">
        <v>22</v>
      </c>
      <c r="D9" s="27">
        <v>1</v>
      </c>
      <c r="E9" s="28">
        <v>0</v>
      </c>
      <c r="F9" s="28">
        <v>0</v>
      </c>
      <c r="G9" s="19">
        <f t="shared" si="0"/>
        <v>0</v>
      </c>
      <c r="H9" s="19">
        <f t="shared" si="1"/>
        <v>0</v>
      </c>
      <c r="I9" s="29" t="s">
        <v>20</v>
      </c>
      <c r="J9" s="30">
        <v>0</v>
      </c>
      <c r="K9" s="33" t="s">
        <v>21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31" ht="14.4" x14ac:dyDescent="0.3">
      <c r="A10" s="32"/>
      <c r="B10" s="15">
        <v>5</v>
      </c>
      <c r="C10" s="26" t="s">
        <v>23</v>
      </c>
      <c r="D10" s="27">
        <v>1</v>
      </c>
      <c r="E10" s="28">
        <v>0</v>
      </c>
      <c r="F10" s="28">
        <v>0</v>
      </c>
      <c r="G10" s="19">
        <f t="shared" si="0"/>
        <v>0</v>
      </c>
      <c r="H10" s="19">
        <f t="shared" si="1"/>
        <v>0</v>
      </c>
      <c r="I10" s="29" t="s">
        <v>20</v>
      </c>
      <c r="J10" s="30">
        <v>0</v>
      </c>
      <c r="K10" s="33" t="s">
        <v>21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31" ht="14.4" x14ac:dyDescent="0.3">
      <c r="A11" s="32"/>
      <c r="B11" s="25">
        <v>6</v>
      </c>
      <c r="C11" s="26" t="s">
        <v>24</v>
      </c>
      <c r="D11" s="27">
        <v>1</v>
      </c>
      <c r="E11" s="28">
        <v>0</v>
      </c>
      <c r="F11" s="28">
        <v>0</v>
      </c>
      <c r="G11" s="19">
        <f t="shared" si="0"/>
        <v>0</v>
      </c>
      <c r="H11" s="19">
        <f t="shared" si="1"/>
        <v>0</v>
      </c>
      <c r="I11" s="29" t="s">
        <v>20</v>
      </c>
      <c r="J11" s="30">
        <v>0</v>
      </c>
      <c r="K11" s="33" t="s">
        <v>21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31" ht="14.4" x14ac:dyDescent="0.3">
      <c r="A12" s="32"/>
      <c r="B12" s="15">
        <v>7</v>
      </c>
      <c r="C12" s="26" t="s">
        <v>25</v>
      </c>
      <c r="D12" s="34">
        <v>1</v>
      </c>
      <c r="E12" s="35">
        <v>0</v>
      </c>
      <c r="F12" s="35">
        <v>0</v>
      </c>
      <c r="G12" s="19">
        <f t="shared" si="0"/>
        <v>0</v>
      </c>
      <c r="H12" s="19">
        <f t="shared" si="1"/>
        <v>0</v>
      </c>
      <c r="I12" s="36" t="s">
        <v>20</v>
      </c>
      <c r="J12" s="37">
        <v>0</v>
      </c>
      <c r="K12" s="33" t="s">
        <v>21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31" ht="18" customHeight="1" x14ac:dyDescent="0.3">
      <c r="A13" s="38"/>
      <c r="B13" s="39"/>
      <c r="C13" s="40"/>
      <c r="D13" s="41" t="s">
        <v>26</v>
      </c>
      <c r="E13" s="42">
        <f t="shared" ref="E13:F13" si="2">SUM(E6:E7)</f>
        <v>339.95</v>
      </c>
      <c r="F13" s="42">
        <f t="shared" si="2"/>
        <v>339.95</v>
      </c>
      <c r="G13" s="43">
        <f t="shared" si="0"/>
        <v>0.16997499999999999</v>
      </c>
      <c r="H13" s="44">
        <f t="shared" si="1"/>
        <v>0.13545064533297418</v>
      </c>
      <c r="I13" s="41" t="s">
        <v>27</v>
      </c>
      <c r="J13" s="45">
        <f>SUM(J6:J12)/(COUNTIF(J6:J12,"0")+COUNTIF(J6:J12,"1"))</f>
        <v>0</v>
      </c>
      <c r="K13" s="46"/>
    </row>
    <row r="14" spans="1:31" ht="14.4" x14ac:dyDescent="0.3">
      <c r="A14" s="38"/>
      <c r="B14" s="158"/>
      <c r="C14" s="159"/>
      <c r="D14" s="159"/>
      <c r="E14" s="159"/>
      <c r="F14" s="159"/>
      <c r="G14" s="159"/>
      <c r="H14" s="159"/>
      <c r="I14" s="159"/>
      <c r="J14" s="159"/>
      <c r="K14" s="160"/>
    </row>
    <row r="15" spans="1:31" ht="14.4" x14ac:dyDescent="0.3">
      <c r="A15" s="6"/>
      <c r="B15" s="39"/>
      <c r="C15" s="47" t="s">
        <v>28</v>
      </c>
      <c r="D15" s="48" t="s">
        <v>5</v>
      </c>
      <c r="E15" s="49" t="s">
        <v>6</v>
      </c>
      <c r="F15" s="50" t="s">
        <v>7</v>
      </c>
      <c r="G15" s="50" t="s">
        <v>8</v>
      </c>
      <c r="H15" s="50" t="s">
        <v>9</v>
      </c>
      <c r="I15" s="50" t="s">
        <v>10</v>
      </c>
      <c r="J15" s="50" t="s">
        <v>11</v>
      </c>
      <c r="K15" s="51" t="s">
        <v>12</v>
      </c>
    </row>
    <row r="16" spans="1:31" ht="18" customHeight="1" x14ac:dyDescent="0.3">
      <c r="A16" s="52"/>
      <c r="B16" s="53">
        <v>8</v>
      </c>
      <c r="C16" s="54" t="s">
        <v>29</v>
      </c>
      <c r="D16" s="55">
        <v>1</v>
      </c>
      <c r="E16" s="18">
        <v>49.95</v>
      </c>
      <c r="F16" s="18">
        <v>49.95</v>
      </c>
      <c r="G16" s="19">
        <f t="shared" ref="G16:G19" si="3">(F16/2000)</f>
        <v>2.4975000000000001E-2</v>
      </c>
      <c r="H16" s="20">
        <f t="shared" ref="H16:H19" si="4">(E16/$E$74)</f>
        <v>1.9902220133496285E-2</v>
      </c>
      <c r="I16" s="21" t="s">
        <v>14</v>
      </c>
      <c r="J16" s="22">
        <v>0</v>
      </c>
      <c r="K16" s="56" t="s">
        <v>30</v>
      </c>
    </row>
    <row r="17" spans="1:31" ht="14.4" x14ac:dyDescent="0.3">
      <c r="A17" s="57"/>
      <c r="B17" s="53">
        <v>9</v>
      </c>
      <c r="C17" s="58" t="s">
        <v>31</v>
      </c>
      <c r="D17" s="59">
        <v>1</v>
      </c>
      <c r="E17" s="60">
        <v>319</v>
      </c>
      <c r="F17" s="60">
        <v>319.95</v>
      </c>
      <c r="G17" s="19">
        <f t="shared" si="3"/>
        <v>0.15997500000000001</v>
      </c>
      <c r="H17" s="19">
        <f t="shared" si="4"/>
        <v>0.12710326771942571</v>
      </c>
      <c r="I17" s="60" t="s">
        <v>14</v>
      </c>
      <c r="J17" s="61">
        <v>0</v>
      </c>
      <c r="K17" s="62" t="s">
        <v>32</v>
      </c>
    </row>
    <row r="18" spans="1:31" ht="14.4" x14ac:dyDescent="0.3">
      <c r="A18" s="52"/>
      <c r="B18" s="53">
        <v>10</v>
      </c>
      <c r="C18" s="63" t="s">
        <v>33</v>
      </c>
      <c r="D18" s="64">
        <v>1</v>
      </c>
      <c r="E18" s="65">
        <v>449</v>
      </c>
      <c r="F18" s="65">
        <v>0</v>
      </c>
      <c r="G18" s="66">
        <f t="shared" si="3"/>
        <v>0</v>
      </c>
      <c r="H18" s="19">
        <f t="shared" si="4"/>
        <v>0.17890083763643305</v>
      </c>
      <c r="I18" s="60" t="s">
        <v>14</v>
      </c>
      <c r="J18" s="67">
        <v>1</v>
      </c>
      <c r="K18" s="68" t="s">
        <v>34</v>
      </c>
    </row>
    <row r="19" spans="1:31" ht="14.4" x14ac:dyDescent="0.3">
      <c r="A19" s="38"/>
      <c r="B19" s="39"/>
      <c r="C19" s="40"/>
      <c r="D19" s="41" t="s">
        <v>26</v>
      </c>
      <c r="E19" s="42">
        <f t="shared" ref="E19:F19" si="5">SUM(E16:E18)</f>
        <v>817.95</v>
      </c>
      <c r="F19" s="42">
        <f t="shared" si="5"/>
        <v>369.9</v>
      </c>
      <c r="G19" s="45">
        <f t="shared" si="3"/>
        <v>0.18494999999999998</v>
      </c>
      <c r="H19" s="44">
        <f t="shared" si="4"/>
        <v>0.32590632548935505</v>
      </c>
      <c r="I19" s="41" t="s">
        <v>27</v>
      </c>
      <c r="J19" s="45">
        <f>SUM(J16:J18)/(COUNTIF(J16:J18,"0")+COUNTIF(J16:J18,"1"))</f>
        <v>0.33333333333333331</v>
      </c>
      <c r="K19" s="69"/>
    </row>
    <row r="20" spans="1:31" ht="14.4" x14ac:dyDescent="0.3">
      <c r="A20" s="38"/>
      <c r="B20" s="158"/>
      <c r="C20" s="159"/>
      <c r="D20" s="159"/>
      <c r="E20" s="159"/>
      <c r="F20" s="159"/>
      <c r="G20" s="159"/>
      <c r="H20" s="159"/>
      <c r="I20" s="159"/>
      <c r="J20" s="159"/>
      <c r="K20" s="160"/>
    </row>
    <row r="21" spans="1:31" ht="14.4" x14ac:dyDescent="0.3">
      <c r="A21" s="6"/>
      <c r="B21" s="70"/>
      <c r="C21" s="7" t="s">
        <v>35</v>
      </c>
      <c r="D21" s="11" t="s">
        <v>5</v>
      </c>
      <c r="E21" s="7" t="s">
        <v>6</v>
      </c>
      <c r="F21" s="12" t="s">
        <v>7</v>
      </c>
      <c r="G21" s="12" t="s">
        <v>8</v>
      </c>
      <c r="H21" s="12" t="s">
        <v>9</v>
      </c>
      <c r="I21" s="12" t="s">
        <v>10</v>
      </c>
      <c r="J21" s="12" t="s">
        <v>11</v>
      </c>
      <c r="K21" s="51" t="s">
        <v>12</v>
      </c>
    </row>
    <row r="22" spans="1:31" ht="14.4" x14ac:dyDescent="0.3">
      <c r="B22" s="71">
        <v>11</v>
      </c>
      <c r="C22" s="72" t="s">
        <v>36</v>
      </c>
      <c r="D22" s="73">
        <v>1</v>
      </c>
      <c r="E22" s="74">
        <v>74.989999999999995</v>
      </c>
      <c r="F22" s="75">
        <v>0</v>
      </c>
      <c r="G22" s="19">
        <f t="shared" ref="G22:G26" si="6">(F22/2000)</f>
        <v>0</v>
      </c>
      <c r="H22" s="20">
        <f t="shared" ref="H22:H26" si="7">(E22/$E$74)</f>
        <v>2.9879228985202927E-2</v>
      </c>
      <c r="I22" s="76" t="s">
        <v>14</v>
      </c>
      <c r="J22" s="77">
        <v>1</v>
      </c>
      <c r="K22" s="78" t="s">
        <v>37</v>
      </c>
    </row>
    <row r="23" spans="1:31" ht="14.4" x14ac:dyDescent="0.3">
      <c r="B23" s="79">
        <v>12</v>
      </c>
      <c r="C23" s="80" t="s">
        <v>38</v>
      </c>
      <c r="D23" s="73">
        <v>1</v>
      </c>
      <c r="E23" s="74">
        <v>49.99</v>
      </c>
      <c r="F23" s="75">
        <v>0</v>
      </c>
      <c r="G23" s="19">
        <f t="shared" si="6"/>
        <v>0</v>
      </c>
      <c r="H23" s="19">
        <f t="shared" si="7"/>
        <v>1.9918157847316903E-2</v>
      </c>
      <c r="I23" s="76" t="s">
        <v>14</v>
      </c>
      <c r="J23" s="77">
        <v>1</v>
      </c>
      <c r="K23" s="78" t="s">
        <v>39</v>
      </c>
    </row>
    <row r="24" spans="1:31" ht="14.4" x14ac:dyDescent="0.3">
      <c r="A24" s="14"/>
      <c r="B24" s="71">
        <v>13</v>
      </c>
      <c r="C24" s="81" t="s">
        <v>40</v>
      </c>
      <c r="D24" s="55">
        <v>1</v>
      </c>
      <c r="E24" s="18">
        <v>25.79</v>
      </c>
      <c r="F24" s="18">
        <v>25.79</v>
      </c>
      <c r="G24" s="19">
        <f t="shared" si="6"/>
        <v>1.2895E-2</v>
      </c>
      <c r="H24" s="19">
        <f t="shared" si="7"/>
        <v>1.0275840985843226E-2</v>
      </c>
      <c r="I24" s="76" t="s">
        <v>14</v>
      </c>
      <c r="J24" s="82">
        <v>0</v>
      </c>
      <c r="K24" s="23" t="s">
        <v>41</v>
      </c>
    </row>
    <row r="25" spans="1:31" ht="14.4" x14ac:dyDescent="0.3">
      <c r="A25" s="24"/>
      <c r="B25" s="79">
        <v>14</v>
      </c>
      <c r="C25" s="83" t="s">
        <v>42</v>
      </c>
      <c r="D25" s="84">
        <v>1</v>
      </c>
      <c r="E25" s="85">
        <v>7.18</v>
      </c>
      <c r="F25" s="85">
        <v>7.18</v>
      </c>
      <c r="G25" s="86">
        <f t="shared" si="6"/>
        <v>3.5899999999999999E-3</v>
      </c>
      <c r="H25" s="19">
        <f t="shared" si="7"/>
        <v>2.860819630800867E-3</v>
      </c>
      <c r="I25" s="76" t="s">
        <v>14</v>
      </c>
      <c r="J25" s="87">
        <v>0</v>
      </c>
      <c r="K25" s="88" t="s">
        <v>43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ht="14.4" x14ac:dyDescent="0.3">
      <c r="A26" s="38"/>
      <c r="B26" s="39"/>
      <c r="C26" s="40"/>
      <c r="D26" s="41" t="s">
        <v>26</v>
      </c>
      <c r="E26" s="42">
        <f t="shared" ref="E26:F26" si="8">SUM(E22:E25)</f>
        <v>157.94999999999999</v>
      </c>
      <c r="F26" s="42">
        <f t="shared" si="8"/>
        <v>32.97</v>
      </c>
      <c r="G26" s="45">
        <f t="shared" si="6"/>
        <v>1.6485E-2</v>
      </c>
      <c r="H26" s="44">
        <f t="shared" si="7"/>
        <v>6.2934047449163921E-2</v>
      </c>
      <c r="I26" s="41" t="s">
        <v>27</v>
      </c>
      <c r="J26" s="45">
        <f>SUM(J22:J25)/(COUNTIF(J22:J25,"0")+COUNTIF(J22:J25,"1"))</f>
        <v>0.5</v>
      </c>
      <c r="K26" s="69"/>
    </row>
    <row r="27" spans="1:31" ht="14.4" x14ac:dyDescent="0.3">
      <c r="A27" s="38"/>
      <c r="B27" s="158"/>
      <c r="C27" s="159"/>
      <c r="D27" s="159"/>
      <c r="E27" s="159"/>
      <c r="F27" s="159"/>
      <c r="G27" s="159"/>
      <c r="H27" s="159"/>
      <c r="I27" s="159"/>
      <c r="J27" s="159"/>
      <c r="K27" s="160"/>
    </row>
    <row r="28" spans="1:31" ht="14.4" x14ac:dyDescent="0.3">
      <c r="A28" s="6"/>
      <c r="B28" s="70"/>
      <c r="C28" s="7" t="s">
        <v>44</v>
      </c>
      <c r="D28" s="11" t="s">
        <v>5</v>
      </c>
      <c r="E28" s="7" t="s">
        <v>6</v>
      </c>
      <c r="F28" s="12" t="s">
        <v>7</v>
      </c>
      <c r="G28" s="12" t="s">
        <v>8</v>
      </c>
      <c r="H28" s="12" t="s">
        <v>9</v>
      </c>
      <c r="I28" s="12" t="s">
        <v>10</v>
      </c>
      <c r="J28" s="12" t="s">
        <v>11</v>
      </c>
      <c r="K28" s="51" t="s">
        <v>12</v>
      </c>
    </row>
    <row r="29" spans="1:31" ht="15.75" customHeight="1" x14ac:dyDescent="0.3">
      <c r="A29" s="24"/>
      <c r="B29" s="89">
        <v>15</v>
      </c>
      <c r="C29" s="90" t="s">
        <v>45</v>
      </c>
      <c r="D29" s="91">
        <v>1</v>
      </c>
      <c r="E29" s="92">
        <v>468</v>
      </c>
      <c r="F29" s="92">
        <v>0</v>
      </c>
      <c r="G29" s="86">
        <f t="shared" ref="G29:G32" si="9">(F29/2000)</f>
        <v>0</v>
      </c>
      <c r="H29" s="20">
        <f t="shared" ref="H29:H32" si="10">(E29/$E$74)</f>
        <v>0.18647125170122644</v>
      </c>
      <c r="I29" s="29" t="s">
        <v>14</v>
      </c>
      <c r="J29" s="30">
        <v>1</v>
      </c>
      <c r="K29" s="31" t="s">
        <v>46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4.4" x14ac:dyDescent="0.3">
      <c r="A30" s="24"/>
      <c r="B30" s="93">
        <v>16</v>
      </c>
      <c r="C30" s="94" t="s">
        <v>47</v>
      </c>
      <c r="D30" s="95">
        <v>1</v>
      </c>
      <c r="E30" s="96">
        <v>173</v>
      </c>
      <c r="F30" s="96">
        <v>173</v>
      </c>
      <c r="G30" s="86">
        <f t="shared" si="9"/>
        <v>8.6499999999999994E-2</v>
      </c>
      <c r="H30" s="19">
        <f t="shared" si="10"/>
        <v>6.8930612274171313E-2</v>
      </c>
      <c r="I30" s="29" t="s">
        <v>14</v>
      </c>
      <c r="J30" s="97">
        <v>0</v>
      </c>
      <c r="K30" s="98" t="s">
        <v>48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4.4" x14ac:dyDescent="0.3">
      <c r="A31" s="14"/>
      <c r="B31" s="71">
        <v>17</v>
      </c>
      <c r="C31" s="58" t="s">
        <v>49</v>
      </c>
      <c r="D31" s="99">
        <v>1</v>
      </c>
      <c r="E31" s="21">
        <v>24.43</v>
      </c>
      <c r="F31" s="21">
        <v>24.43</v>
      </c>
      <c r="G31" s="86">
        <f t="shared" si="9"/>
        <v>1.2215E-2</v>
      </c>
      <c r="H31" s="19">
        <f t="shared" si="10"/>
        <v>9.7339587159422265E-3</v>
      </c>
      <c r="I31" s="60" t="s">
        <v>14</v>
      </c>
      <c r="J31" s="100">
        <v>0</v>
      </c>
      <c r="K31" s="56" t="s">
        <v>50</v>
      </c>
    </row>
    <row r="32" spans="1:31" ht="14.4" x14ac:dyDescent="0.3">
      <c r="A32" s="38"/>
      <c r="B32" s="39"/>
      <c r="C32" s="40"/>
      <c r="D32" s="41" t="s">
        <v>26</v>
      </c>
      <c r="E32" s="42">
        <f t="shared" ref="E32:F32" si="11">SUM(E29:E31)</f>
        <v>665.43</v>
      </c>
      <c r="F32" s="42">
        <f t="shared" si="11"/>
        <v>197.43</v>
      </c>
      <c r="G32" s="45">
        <f t="shared" si="9"/>
        <v>9.8714999999999997E-2</v>
      </c>
      <c r="H32" s="44">
        <f t="shared" si="10"/>
        <v>0.26513582269133995</v>
      </c>
      <c r="I32" s="41" t="s">
        <v>27</v>
      </c>
      <c r="J32" s="45">
        <f>SUM(J29:J31)/(COUNTIF(J29:J31,"0")+COUNTIF(J29:J31,"1"))</f>
        <v>0.33333333333333331</v>
      </c>
      <c r="K32" s="69"/>
    </row>
    <row r="33" spans="1:31" ht="14.4" x14ac:dyDescent="0.3">
      <c r="A33" s="38"/>
      <c r="B33" s="158"/>
      <c r="C33" s="159"/>
      <c r="D33" s="159"/>
      <c r="E33" s="159"/>
      <c r="F33" s="159"/>
      <c r="G33" s="159"/>
      <c r="H33" s="159"/>
      <c r="I33" s="159"/>
      <c r="J33" s="159"/>
      <c r="K33" s="160"/>
    </row>
    <row r="34" spans="1:31" ht="14.4" x14ac:dyDescent="0.3">
      <c r="A34" s="6"/>
      <c r="B34" s="70"/>
      <c r="C34" s="7" t="s">
        <v>51</v>
      </c>
      <c r="D34" s="11" t="s">
        <v>5</v>
      </c>
      <c r="E34" s="7" t="s">
        <v>6</v>
      </c>
      <c r="F34" s="12" t="s">
        <v>7</v>
      </c>
      <c r="G34" s="12" t="s">
        <v>8</v>
      </c>
      <c r="H34" s="12" t="s">
        <v>9</v>
      </c>
      <c r="I34" s="12" t="s">
        <v>10</v>
      </c>
      <c r="J34" s="12" t="s">
        <v>11</v>
      </c>
      <c r="K34" s="51" t="s">
        <v>12</v>
      </c>
    </row>
    <row r="35" spans="1:31" ht="18.75" customHeight="1" x14ac:dyDescent="0.3">
      <c r="A35" s="24"/>
      <c r="B35" s="101">
        <v>18</v>
      </c>
      <c r="C35" s="102" t="s">
        <v>52</v>
      </c>
      <c r="D35" s="27">
        <v>1</v>
      </c>
      <c r="E35" s="92">
        <v>8.99</v>
      </c>
      <c r="F35" s="92">
        <v>8.99</v>
      </c>
      <c r="G35" s="86">
        <f t="shared" ref="G35:G46" si="12">(F35/2000)</f>
        <v>4.4949999999999999E-3</v>
      </c>
      <c r="H35" s="20">
        <f t="shared" ref="H35:H46" si="13">(E35/$E$74)</f>
        <v>3.5820011811838154E-3</v>
      </c>
      <c r="I35" s="29" t="s">
        <v>14</v>
      </c>
      <c r="J35" s="103">
        <v>0</v>
      </c>
      <c r="K35" s="88" t="s">
        <v>53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ht="18" customHeight="1" x14ac:dyDescent="0.3">
      <c r="A36" s="24"/>
      <c r="B36" s="104">
        <v>19</v>
      </c>
      <c r="C36" s="94" t="s">
        <v>54</v>
      </c>
      <c r="D36" s="95">
        <v>1</v>
      </c>
      <c r="E36" s="96">
        <v>29.95</v>
      </c>
      <c r="F36" s="96">
        <v>29.95</v>
      </c>
      <c r="G36" s="86">
        <f t="shared" si="12"/>
        <v>1.4975E-2</v>
      </c>
      <c r="H36" s="19">
        <f t="shared" si="13"/>
        <v>1.193336322318746E-2</v>
      </c>
      <c r="I36" s="29" t="s">
        <v>14</v>
      </c>
      <c r="J36" s="100">
        <v>0</v>
      </c>
      <c r="K36" s="105" t="s">
        <v>55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ht="14.4" x14ac:dyDescent="0.3">
      <c r="A37" s="24"/>
      <c r="B37" s="93">
        <v>20</v>
      </c>
      <c r="C37" s="106" t="s">
        <v>56</v>
      </c>
      <c r="D37" s="107">
        <v>1</v>
      </c>
      <c r="E37" s="108">
        <v>15</v>
      </c>
      <c r="F37" s="108">
        <v>15</v>
      </c>
      <c r="G37" s="86">
        <f t="shared" si="12"/>
        <v>7.4999999999999997E-3</v>
      </c>
      <c r="H37" s="19">
        <f t="shared" si="13"/>
        <v>5.9766426827316168E-3</v>
      </c>
      <c r="I37" s="29" t="s">
        <v>14</v>
      </c>
      <c r="J37" s="100">
        <v>0</v>
      </c>
      <c r="K37" s="109" t="s">
        <v>57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ht="14.4" x14ac:dyDescent="0.3">
      <c r="A38" s="24"/>
      <c r="B38" s="89">
        <v>21</v>
      </c>
      <c r="C38" s="83" t="s">
        <v>58</v>
      </c>
      <c r="D38" s="84">
        <v>1</v>
      </c>
      <c r="E38" s="85">
        <v>4.99</v>
      </c>
      <c r="F38" s="85">
        <v>4.99</v>
      </c>
      <c r="G38" s="86">
        <f t="shared" si="12"/>
        <v>2.4950000000000003E-3</v>
      </c>
      <c r="H38" s="19">
        <f t="shared" si="13"/>
        <v>1.9882297991220513E-3</v>
      </c>
      <c r="I38" s="29" t="s">
        <v>14</v>
      </c>
      <c r="J38" s="97">
        <v>0</v>
      </c>
      <c r="K38" s="110" t="s">
        <v>59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ht="14.4" x14ac:dyDescent="0.3">
      <c r="A39" s="24"/>
      <c r="B39" s="104">
        <v>22</v>
      </c>
      <c r="C39" s="83" t="s">
        <v>60</v>
      </c>
      <c r="D39" s="84">
        <v>1</v>
      </c>
      <c r="E39" s="85">
        <v>2.99</v>
      </c>
      <c r="F39" s="85">
        <v>2.99</v>
      </c>
      <c r="G39" s="86">
        <f t="shared" si="12"/>
        <v>1.495E-3</v>
      </c>
      <c r="H39" s="19">
        <f t="shared" si="13"/>
        <v>1.191344108091169E-3</v>
      </c>
      <c r="I39" s="29" t="s">
        <v>14</v>
      </c>
      <c r="J39" s="100">
        <v>0</v>
      </c>
      <c r="K39" s="110" t="s">
        <v>61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ht="14.4" x14ac:dyDescent="0.3">
      <c r="A40" s="24"/>
      <c r="B40" s="104">
        <v>23</v>
      </c>
      <c r="C40" s="83" t="s">
        <v>62</v>
      </c>
      <c r="D40" s="107">
        <v>1</v>
      </c>
      <c r="E40" s="108">
        <v>3.99</v>
      </c>
      <c r="F40" s="108">
        <v>1</v>
      </c>
      <c r="G40" s="86">
        <f t="shared" si="12"/>
        <v>5.0000000000000001E-4</v>
      </c>
      <c r="H40" s="19">
        <f t="shared" si="13"/>
        <v>1.5897869536066101E-3</v>
      </c>
      <c r="I40" s="29" t="s">
        <v>14</v>
      </c>
      <c r="J40" s="100">
        <v>0</v>
      </c>
      <c r="K40" s="109" t="s">
        <v>63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ht="18" customHeight="1" x14ac:dyDescent="0.3">
      <c r="A41" s="24"/>
      <c r="B41" s="104">
        <v>24</v>
      </c>
      <c r="C41" s="83" t="s">
        <v>64</v>
      </c>
      <c r="D41" s="107">
        <v>1</v>
      </c>
      <c r="E41" s="108">
        <v>14.99</v>
      </c>
      <c r="F41" s="108">
        <v>14.99</v>
      </c>
      <c r="G41" s="86">
        <f t="shared" si="12"/>
        <v>7.4949999999999999E-3</v>
      </c>
      <c r="H41" s="19">
        <f t="shared" si="13"/>
        <v>5.9726582542764623E-3</v>
      </c>
      <c r="I41" s="29" t="s">
        <v>14</v>
      </c>
      <c r="J41" s="100">
        <v>0</v>
      </c>
      <c r="K41" s="105" t="s">
        <v>65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ht="28.8" x14ac:dyDescent="0.3">
      <c r="A42" s="24"/>
      <c r="B42" s="104">
        <v>25</v>
      </c>
      <c r="C42" s="83" t="s">
        <v>66</v>
      </c>
      <c r="D42" s="107">
        <v>1</v>
      </c>
      <c r="E42" s="108">
        <v>9.49</v>
      </c>
      <c r="F42" s="108">
        <v>9.49</v>
      </c>
      <c r="G42" s="86">
        <f t="shared" si="12"/>
        <v>4.7450000000000001E-3</v>
      </c>
      <c r="H42" s="19">
        <f t="shared" si="13"/>
        <v>3.781222603941536E-3</v>
      </c>
      <c r="I42" s="29" t="s">
        <v>14</v>
      </c>
      <c r="J42" s="100">
        <v>0</v>
      </c>
      <c r="K42" s="109" t="s">
        <v>67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ht="14.4" x14ac:dyDescent="0.3">
      <c r="A43" s="24"/>
      <c r="B43" s="104">
        <v>26</v>
      </c>
      <c r="C43" s="83" t="s">
        <v>68</v>
      </c>
      <c r="D43" s="107">
        <v>1</v>
      </c>
      <c r="E43" s="108">
        <v>3</v>
      </c>
      <c r="F43" s="108">
        <v>3</v>
      </c>
      <c r="G43" s="86">
        <f t="shared" si="12"/>
        <v>1.5E-3</v>
      </c>
      <c r="H43" s="19">
        <f t="shared" si="13"/>
        <v>1.1953285365463233E-3</v>
      </c>
      <c r="I43" s="29" t="s">
        <v>14</v>
      </c>
      <c r="J43" s="100">
        <v>0</v>
      </c>
      <c r="K43" s="109" t="s">
        <v>69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ht="14.4" x14ac:dyDescent="0.3">
      <c r="A44" s="24"/>
      <c r="B44" s="111">
        <v>27</v>
      </c>
      <c r="C44" s="112" t="s">
        <v>70</v>
      </c>
      <c r="D44" s="107">
        <v>2</v>
      </c>
      <c r="E44" s="108">
        <f>D44*24.95</f>
        <v>49.9</v>
      </c>
      <c r="F44" s="108">
        <v>49.9</v>
      </c>
      <c r="G44" s="86">
        <f t="shared" si="12"/>
        <v>2.495E-2</v>
      </c>
      <c r="H44" s="19">
        <f t="shared" si="13"/>
        <v>1.9882297991220509E-2</v>
      </c>
      <c r="I44" s="29" t="s">
        <v>14</v>
      </c>
      <c r="J44" s="97">
        <v>0</v>
      </c>
      <c r="K44" s="109" t="s">
        <v>71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ht="14.4" x14ac:dyDescent="0.3">
      <c r="A45" s="32"/>
      <c r="B45" s="113">
        <v>28</v>
      </c>
      <c r="C45" s="114" t="s">
        <v>72</v>
      </c>
      <c r="D45" s="115">
        <v>1</v>
      </c>
      <c r="E45" s="116">
        <v>43.67</v>
      </c>
      <c r="F45" s="116">
        <v>0</v>
      </c>
      <c r="G45" s="117">
        <f t="shared" si="12"/>
        <v>0</v>
      </c>
      <c r="H45" s="19">
        <f t="shared" si="13"/>
        <v>1.7399999063659313E-2</v>
      </c>
      <c r="I45" s="29" t="s">
        <v>14</v>
      </c>
      <c r="J45" s="118">
        <v>1</v>
      </c>
      <c r="K45" s="119" t="s">
        <v>73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ht="14.4" x14ac:dyDescent="0.3">
      <c r="A46" s="38"/>
      <c r="B46" s="39"/>
      <c r="C46" s="40"/>
      <c r="D46" s="41" t="s">
        <v>26</v>
      </c>
      <c r="E46" s="42">
        <f t="shared" ref="E46:F46" si="14">SUM(E35:E45)</f>
        <v>186.95999999999998</v>
      </c>
      <c r="F46" s="42">
        <f t="shared" si="14"/>
        <v>140.29999999999998</v>
      </c>
      <c r="G46" s="45">
        <f t="shared" si="12"/>
        <v>7.014999999999999E-2</v>
      </c>
      <c r="H46" s="44">
        <f t="shared" si="13"/>
        <v>7.4492874397566855E-2</v>
      </c>
      <c r="I46" s="41" t="s">
        <v>27</v>
      </c>
      <c r="J46" s="45">
        <f>SUM(J35:J45)/(COUNTIF(J35:J45,"0")+COUNTIF(J35:J45,"1"))</f>
        <v>9.0909090909090912E-2</v>
      </c>
      <c r="K46" s="69"/>
    </row>
    <row r="47" spans="1:31" ht="14.4" x14ac:dyDescent="0.3">
      <c r="A47" s="38"/>
      <c r="B47" s="158"/>
      <c r="C47" s="159"/>
      <c r="D47" s="159"/>
      <c r="E47" s="159"/>
      <c r="F47" s="159"/>
      <c r="G47" s="159"/>
      <c r="H47" s="159"/>
      <c r="I47" s="159"/>
      <c r="J47" s="159"/>
      <c r="K47" s="160"/>
    </row>
    <row r="48" spans="1:31" ht="14.4" x14ac:dyDescent="0.3">
      <c r="A48" s="6"/>
      <c r="B48" s="39"/>
      <c r="C48" s="47" t="s">
        <v>74</v>
      </c>
      <c r="D48" s="48" t="s">
        <v>5</v>
      </c>
      <c r="E48" s="49" t="s">
        <v>6</v>
      </c>
      <c r="F48" s="50" t="s">
        <v>7</v>
      </c>
      <c r="G48" s="50" t="s">
        <v>8</v>
      </c>
      <c r="H48" s="50" t="s">
        <v>9</v>
      </c>
      <c r="I48" s="50" t="s">
        <v>10</v>
      </c>
      <c r="J48" s="50" t="s">
        <v>11</v>
      </c>
      <c r="K48" s="51" t="s">
        <v>12</v>
      </c>
    </row>
    <row r="49" spans="1:12" ht="14.4" x14ac:dyDescent="0.3">
      <c r="A49" s="14"/>
      <c r="B49" s="71">
        <v>29</v>
      </c>
      <c r="C49" s="54" t="s">
        <v>75</v>
      </c>
      <c r="D49" s="55">
        <v>2</v>
      </c>
      <c r="E49" s="18">
        <v>10.44</v>
      </c>
      <c r="F49" s="18">
        <v>10.44</v>
      </c>
      <c r="G49" s="19">
        <f t="shared" ref="G49:G60" si="15">(F49/2000)</f>
        <v>5.2199999999999998E-3</v>
      </c>
      <c r="H49" s="19">
        <f t="shared" ref="H49:H60" si="16">(E49/$E$74)</f>
        <v>4.1597433071812046E-3</v>
      </c>
      <c r="I49" s="21" t="s">
        <v>17</v>
      </c>
      <c r="J49" s="82">
        <v>0</v>
      </c>
      <c r="K49" s="120" t="s">
        <v>76</v>
      </c>
    </row>
    <row r="50" spans="1:12" ht="14.4" x14ac:dyDescent="0.3">
      <c r="A50" s="14"/>
      <c r="B50" s="71">
        <v>30</v>
      </c>
      <c r="C50" s="81" t="s">
        <v>77</v>
      </c>
      <c r="D50" s="59">
        <v>1</v>
      </c>
      <c r="E50" s="121">
        <v>8.99</v>
      </c>
      <c r="F50" s="121">
        <v>8.99</v>
      </c>
      <c r="G50" s="19">
        <f t="shared" si="15"/>
        <v>4.4949999999999999E-3</v>
      </c>
      <c r="H50" s="19">
        <f t="shared" si="16"/>
        <v>3.5820011811838154E-3</v>
      </c>
      <c r="I50" s="60" t="s">
        <v>78</v>
      </c>
      <c r="J50" s="61">
        <v>0</v>
      </c>
      <c r="K50" s="122" t="s">
        <v>79</v>
      </c>
    </row>
    <row r="51" spans="1:12" ht="14.4" x14ac:dyDescent="0.3">
      <c r="A51" s="14"/>
      <c r="B51" s="71">
        <v>31</v>
      </c>
      <c r="C51" s="81" t="s">
        <v>80</v>
      </c>
      <c r="D51" s="59">
        <v>4</v>
      </c>
      <c r="E51" s="60">
        <v>2.21</v>
      </c>
      <c r="F51" s="60">
        <v>2.21</v>
      </c>
      <c r="G51" s="19">
        <f t="shared" si="15"/>
        <v>1.1050000000000001E-3</v>
      </c>
      <c r="H51" s="19">
        <f t="shared" si="16"/>
        <v>8.8055868858912477E-4</v>
      </c>
      <c r="I51" s="123" t="s">
        <v>17</v>
      </c>
      <c r="J51" s="124">
        <v>0</v>
      </c>
      <c r="K51" s="125" t="s">
        <v>81</v>
      </c>
    </row>
    <row r="52" spans="1:12" ht="18" customHeight="1" x14ac:dyDescent="0.3">
      <c r="A52" s="14"/>
      <c r="B52" s="71">
        <v>32</v>
      </c>
      <c r="C52" s="81" t="s">
        <v>82</v>
      </c>
      <c r="D52" s="59">
        <v>1</v>
      </c>
      <c r="E52" s="121">
        <v>6.38</v>
      </c>
      <c r="F52" s="121">
        <v>6.38</v>
      </c>
      <c r="G52" s="19">
        <f t="shared" si="15"/>
        <v>3.1900000000000001E-3</v>
      </c>
      <c r="H52" s="19">
        <f t="shared" si="16"/>
        <v>2.5420653543885142E-3</v>
      </c>
      <c r="I52" s="60" t="s">
        <v>20</v>
      </c>
      <c r="J52" s="126">
        <v>0</v>
      </c>
      <c r="K52" s="127" t="s">
        <v>83</v>
      </c>
    </row>
    <row r="53" spans="1:12" ht="17.25" customHeight="1" x14ac:dyDescent="0.3">
      <c r="A53" s="14"/>
      <c r="B53" s="71">
        <v>33</v>
      </c>
      <c r="C53" s="81" t="s">
        <v>84</v>
      </c>
      <c r="D53" s="59">
        <v>1</v>
      </c>
      <c r="E53" s="121">
        <v>9.74</v>
      </c>
      <c r="F53" s="121">
        <v>9.74</v>
      </c>
      <c r="G53" s="19">
        <f t="shared" si="15"/>
        <v>4.8700000000000002E-3</v>
      </c>
      <c r="H53" s="19">
        <f t="shared" si="16"/>
        <v>3.8808333153203963E-3</v>
      </c>
      <c r="I53" s="60" t="s">
        <v>20</v>
      </c>
      <c r="J53" s="126">
        <v>0</v>
      </c>
      <c r="K53" s="127" t="s">
        <v>85</v>
      </c>
    </row>
    <row r="54" spans="1:12" ht="14.4" x14ac:dyDescent="0.3">
      <c r="A54" s="14"/>
      <c r="B54" s="71">
        <v>34</v>
      </c>
      <c r="C54" s="81" t="s">
        <v>86</v>
      </c>
      <c r="D54" s="59">
        <v>8</v>
      </c>
      <c r="E54" s="121">
        <v>33.6</v>
      </c>
      <c r="F54" s="121">
        <v>33.6</v>
      </c>
      <c r="G54" s="19">
        <f t="shared" si="15"/>
        <v>1.6800000000000002E-2</v>
      </c>
      <c r="H54" s="19">
        <f t="shared" si="16"/>
        <v>1.3387679609318821E-2</v>
      </c>
      <c r="I54" s="60" t="s">
        <v>78</v>
      </c>
      <c r="J54" s="61">
        <v>0</v>
      </c>
      <c r="K54" s="128" t="s">
        <v>87</v>
      </c>
    </row>
    <row r="55" spans="1:12" ht="14.4" x14ac:dyDescent="0.3">
      <c r="A55" s="14"/>
      <c r="B55" s="71">
        <v>35</v>
      </c>
      <c r="C55" s="81" t="s">
        <v>88</v>
      </c>
      <c r="D55" s="59">
        <v>6</v>
      </c>
      <c r="E55" s="121">
        <v>16.739999999999998</v>
      </c>
      <c r="F55" s="121">
        <v>16.739999999999998</v>
      </c>
      <c r="G55" s="19">
        <f t="shared" si="15"/>
        <v>8.369999999999999E-3</v>
      </c>
      <c r="H55" s="19">
        <f t="shared" si="16"/>
        <v>6.6699332339284836E-3</v>
      </c>
      <c r="I55" s="60" t="s">
        <v>78</v>
      </c>
      <c r="J55" s="61">
        <v>0</v>
      </c>
      <c r="K55" s="125" t="s">
        <v>89</v>
      </c>
    </row>
    <row r="56" spans="1:12" ht="14.4" x14ac:dyDescent="0.3">
      <c r="A56" s="14"/>
      <c r="B56" s="71">
        <v>36</v>
      </c>
      <c r="C56" s="81" t="s">
        <v>90</v>
      </c>
      <c r="D56" s="59">
        <v>4</v>
      </c>
      <c r="E56" s="121">
        <v>11.2</v>
      </c>
      <c r="F56" s="121">
        <v>11.2</v>
      </c>
      <c r="G56" s="19">
        <f t="shared" si="15"/>
        <v>5.5999999999999999E-3</v>
      </c>
      <c r="H56" s="19">
        <f t="shared" si="16"/>
        <v>4.4625598697729399E-3</v>
      </c>
      <c r="I56" s="60" t="s">
        <v>78</v>
      </c>
      <c r="J56" s="61">
        <v>0</v>
      </c>
      <c r="K56" s="128" t="s">
        <v>91</v>
      </c>
    </row>
    <row r="57" spans="1:12" ht="14.4" x14ac:dyDescent="0.3">
      <c r="A57" s="14"/>
      <c r="B57" s="71">
        <v>37</v>
      </c>
      <c r="C57" s="81" t="s">
        <v>92</v>
      </c>
      <c r="D57" s="59">
        <v>4</v>
      </c>
      <c r="E57" s="121">
        <v>10.119999999999999</v>
      </c>
      <c r="F57" s="121">
        <v>10.119999999999999</v>
      </c>
      <c r="G57" s="19">
        <f t="shared" si="15"/>
        <v>5.0599999999999994E-3</v>
      </c>
      <c r="H57" s="19">
        <f t="shared" si="16"/>
        <v>4.032241596616264E-3</v>
      </c>
      <c r="I57" s="60" t="s">
        <v>78</v>
      </c>
      <c r="J57" s="61">
        <v>0</v>
      </c>
      <c r="K57" s="125" t="s">
        <v>93</v>
      </c>
    </row>
    <row r="58" spans="1:12" ht="14.4" x14ac:dyDescent="0.3">
      <c r="A58" s="14"/>
      <c r="B58" s="71">
        <v>38</v>
      </c>
      <c r="C58" s="81" t="s">
        <v>94</v>
      </c>
      <c r="D58" s="129">
        <v>26</v>
      </c>
      <c r="E58" s="65">
        <v>7.01</v>
      </c>
      <c r="F58" s="65">
        <v>7.01</v>
      </c>
      <c r="G58" s="66">
        <f t="shared" si="15"/>
        <v>3.5049999999999999E-3</v>
      </c>
      <c r="H58" s="19">
        <f t="shared" si="16"/>
        <v>2.7930843470632422E-3</v>
      </c>
      <c r="I58" s="60" t="s">
        <v>78</v>
      </c>
      <c r="J58" s="67">
        <v>0</v>
      </c>
      <c r="K58" s="130" t="s">
        <v>95</v>
      </c>
    </row>
    <row r="59" spans="1:12" ht="14.4" x14ac:dyDescent="0.3">
      <c r="A59" s="14"/>
      <c r="B59" s="71">
        <v>39</v>
      </c>
      <c r="C59" s="58" t="s">
        <v>96</v>
      </c>
      <c r="D59" s="131" t="s">
        <v>97</v>
      </c>
      <c r="E59" s="132">
        <v>50</v>
      </c>
      <c r="F59" s="132">
        <v>50</v>
      </c>
      <c r="G59" s="66">
        <f t="shared" si="15"/>
        <v>2.5000000000000001E-2</v>
      </c>
      <c r="H59" s="19">
        <f t="shared" si="16"/>
        <v>1.9922142275772055E-2</v>
      </c>
      <c r="I59" s="132" t="s">
        <v>78</v>
      </c>
      <c r="J59" s="133"/>
      <c r="K59" s="1" t="s">
        <v>98</v>
      </c>
    </row>
    <row r="60" spans="1:12" ht="14.4" x14ac:dyDescent="0.3">
      <c r="A60" s="38"/>
      <c r="B60" s="39"/>
      <c r="C60" s="134"/>
      <c r="D60" s="12" t="s">
        <v>26</v>
      </c>
      <c r="E60" s="135">
        <f t="shared" ref="E60:F60" si="17">SUM(E49:E59)</f>
        <v>166.43</v>
      </c>
      <c r="F60" s="135">
        <f t="shared" si="17"/>
        <v>166.43</v>
      </c>
      <c r="G60" s="136">
        <f t="shared" si="15"/>
        <v>8.3214999999999997E-2</v>
      </c>
      <c r="H60" s="43">
        <f t="shared" si="16"/>
        <v>6.6312842779134865E-2</v>
      </c>
      <c r="I60" s="12" t="s">
        <v>27</v>
      </c>
      <c r="J60" s="136">
        <f>SUM(J49:J58)/(COUNTIF(J49:J58,"0")+COUNTIF(J49:J58,"1"))</f>
        <v>0</v>
      </c>
      <c r="K60" s="137"/>
    </row>
    <row r="61" spans="1:12" ht="14.4" x14ac:dyDescent="0.3">
      <c r="A61" s="38"/>
      <c r="B61" s="158"/>
      <c r="C61" s="159"/>
      <c r="D61" s="159"/>
      <c r="E61" s="159"/>
      <c r="F61" s="159"/>
      <c r="G61" s="159"/>
      <c r="H61" s="159"/>
      <c r="I61" s="159"/>
      <c r="J61" s="159"/>
      <c r="K61" s="160"/>
    </row>
    <row r="62" spans="1:12" ht="14.4" x14ac:dyDescent="0.3">
      <c r="A62" s="6"/>
      <c r="B62" s="138"/>
      <c r="C62" s="139" t="s">
        <v>99</v>
      </c>
      <c r="D62" s="11" t="s">
        <v>5</v>
      </c>
      <c r="E62" s="7" t="s">
        <v>6</v>
      </c>
      <c r="F62" s="12" t="s">
        <v>7</v>
      </c>
      <c r="G62" s="12" t="s">
        <v>8</v>
      </c>
      <c r="H62" s="12" t="s">
        <v>9</v>
      </c>
      <c r="I62" s="12" t="s">
        <v>10</v>
      </c>
      <c r="J62" s="12" t="s">
        <v>11</v>
      </c>
      <c r="K62" s="51" t="s">
        <v>12</v>
      </c>
    </row>
    <row r="63" spans="1:12" ht="14.4" x14ac:dyDescent="0.3">
      <c r="A63" s="52"/>
      <c r="B63" s="53">
        <v>40</v>
      </c>
      <c r="C63" s="140" t="s">
        <v>100</v>
      </c>
      <c r="D63" s="141" t="s">
        <v>97</v>
      </c>
      <c r="E63" s="142">
        <v>100</v>
      </c>
      <c r="F63" s="142">
        <v>100</v>
      </c>
      <c r="G63" s="66">
        <f t="shared" ref="G63:G64" si="18">(F63/2000)</f>
        <v>0.05</v>
      </c>
      <c r="H63" s="19">
        <f>(E63/$E$74)</f>
        <v>3.984428455154411E-2</v>
      </c>
      <c r="I63" s="143" t="s">
        <v>14</v>
      </c>
      <c r="J63" s="67">
        <v>0</v>
      </c>
      <c r="K63" s="144" t="s">
        <v>101</v>
      </c>
      <c r="L63" s="145"/>
    </row>
    <row r="64" spans="1:12" ht="14.4" x14ac:dyDescent="0.3">
      <c r="A64" s="38"/>
      <c r="B64" s="39"/>
      <c r="C64" s="134"/>
      <c r="D64" s="12" t="s">
        <v>26</v>
      </c>
      <c r="E64" s="146">
        <f t="shared" ref="E64:F64" si="19">SUM(E63)</f>
        <v>100</v>
      </c>
      <c r="F64" s="146">
        <f t="shared" si="19"/>
        <v>100</v>
      </c>
      <c r="G64" s="136">
        <f t="shared" si="18"/>
        <v>0.05</v>
      </c>
      <c r="H64" s="136">
        <f>(F64/$E$74)</f>
        <v>3.984428455154411E-2</v>
      </c>
      <c r="I64" s="12" t="s">
        <v>27</v>
      </c>
      <c r="J64" s="136">
        <f>SUM(J63)/(COUNTIF(J63,"0")+COUNTIF(J63,"1"))</f>
        <v>0</v>
      </c>
      <c r="K64" s="137"/>
    </row>
    <row r="65" spans="1:11" ht="14.4" x14ac:dyDescent="0.3">
      <c r="A65" s="38"/>
      <c r="B65" s="158"/>
      <c r="C65" s="159"/>
      <c r="D65" s="159"/>
      <c r="E65" s="159"/>
      <c r="F65" s="159"/>
      <c r="G65" s="159"/>
      <c r="H65" s="159"/>
      <c r="I65" s="159"/>
      <c r="J65" s="159"/>
      <c r="K65" s="160"/>
    </row>
    <row r="66" spans="1:11" ht="14.4" x14ac:dyDescent="0.3">
      <c r="A66" s="6"/>
      <c r="B66" s="138"/>
      <c r="C66" s="139" t="s">
        <v>102</v>
      </c>
      <c r="D66" s="11" t="s">
        <v>5</v>
      </c>
      <c r="E66" s="7" t="s">
        <v>6</v>
      </c>
      <c r="F66" s="12" t="s">
        <v>7</v>
      </c>
      <c r="G66" s="12" t="s">
        <v>8</v>
      </c>
      <c r="H66" s="12" t="s">
        <v>9</v>
      </c>
      <c r="I66" s="12" t="s">
        <v>10</v>
      </c>
      <c r="J66" s="12" t="s">
        <v>11</v>
      </c>
      <c r="K66" s="51" t="s">
        <v>12</v>
      </c>
    </row>
    <row r="67" spans="1:11" ht="14.4" x14ac:dyDescent="0.3">
      <c r="A67" s="14"/>
      <c r="B67" s="71"/>
      <c r="C67" s="54"/>
      <c r="D67" s="59"/>
      <c r="E67" s="121"/>
      <c r="F67" s="121"/>
      <c r="G67" s="66"/>
      <c r="H67" s="19"/>
      <c r="I67" s="121"/>
      <c r="J67" s="67">
        <v>0</v>
      </c>
      <c r="K67" s="122"/>
    </row>
    <row r="68" spans="1:11" ht="14.4" x14ac:dyDescent="0.3">
      <c r="A68" s="14"/>
      <c r="B68" s="71"/>
      <c r="C68" s="81"/>
      <c r="D68" s="59"/>
      <c r="E68" s="121"/>
      <c r="F68" s="121"/>
      <c r="G68" s="66"/>
      <c r="H68" s="19"/>
      <c r="I68" s="121"/>
      <c r="J68" s="67">
        <v>0</v>
      </c>
      <c r="K68" s="122"/>
    </row>
    <row r="69" spans="1:11" ht="14.4" x14ac:dyDescent="0.3">
      <c r="A69" s="14"/>
      <c r="B69" s="71"/>
      <c r="C69" s="81"/>
      <c r="D69" s="59"/>
      <c r="E69" s="121"/>
      <c r="F69" s="60"/>
      <c r="G69" s="66"/>
      <c r="H69" s="19"/>
      <c r="I69" s="60"/>
      <c r="J69" s="67">
        <v>0</v>
      </c>
      <c r="K69" s="122"/>
    </row>
    <row r="70" spans="1:11" ht="14.4" x14ac:dyDescent="0.3">
      <c r="A70" s="38"/>
      <c r="B70" s="39"/>
      <c r="C70" s="134"/>
      <c r="D70" s="12" t="s">
        <v>26</v>
      </c>
      <c r="E70" s="147"/>
      <c r="F70" s="147"/>
      <c r="G70" s="136"/>
      <c r="H70" s="136"/>
      <c r="I70" s="12" t="s">
        <v>27</v>
      </c>
      <c r="J70" s="136">
        <f>SUM(J67:J69)/(COUNTIF(J67:J69,"0")+COUNTIF(J67:J69,"1"))</f>
        <v>0</v>
      </c>
      <c r="K70" s="137"/>
    </row>
    <row r="71" spans="1:11" ht="14.4" x14ac:dyDescent="0.3">
      <c r="A71" s="38"/>
      <c r="B71" s="175"/>
      <c r="C71" s="176"/>
      <c r="D71" s="148"/>
      <c r="E71" s="12" t="s">
        <v>103</v>
      </c>
      <c r="F71" s="12" t="s">
        <v>104</v>
      </c>
      <c r="G71" s="174"/>
      <c r="H71" s="170" t="s">
        <v>105</v>
      </c>
      <c r="I71" s="163"/>
      <c r="J71" s="149">
        <f>(SUM(J6:J12)+SUM(J16:J18)+SUM(J22:J25)+SUM(J29:J31)+SUM(J35:J45)+SUM(J49:J58)+SUM(J63)+SUM(J67:J69))/(COUNTIF(J6:J69,"0")+COUNTIF(J6:J69,"1"))</f>
        <v>0.1111111111111111</v>
      </c>
      <c r="K71" s="171"/>
    </row>
    <row r="72" spans="1:11" ht="28.8" x14ac:dyDescent="0.3">
      <c r="A72" s="150"/>
      <c r="B72" s="177"/>
      <c r="C72" s="178"/>
      <c r="D72" s="151" t="s">
        <v>106</v>
      </c>
      <c r="E72" s="152">
        <f>SUM(E13,E19,E26,E32,E46,E60,E70)</f>
        <v>2334.67</v>
      </c>
      <c r="F72" s="152">
        <f>SUM(F13,F19,F26,F32,F46,F60,F64,F70)</f>
        <v>1346.98</v>
      </c>
      <c r="G72" s="172"/>
      <c r="H72" s="170" t="s">
        <v>107</v>
      </c>
      <c r="I72" s="162"/>
      <c r="J72" s="153">
        <v>2000</v>
      </c>
      <c r="K72" s="172"/>
    </row>
    <row r="73" spans="1:11" ht="14.4" x14ac:dyDescent="0.3">
      <c r="A73" s="150"/>
      <c r="B73" s="177"/>
      <c r="C73" s="178"/>
      <c r="D73" s="151" t="s">
        <v>108</v>
      </c>
      <c r="E73" s="152">
        <f t="shared" ref="E73:F73" si="20">E72*0.075</f>
        <v>175.10024999999999</v>
      </c>
      <c r="F73" s="152">
        <f t="shared" si="20"/>
        <v>101.0235</v>
      </c>
      <c r="G73" s="172"/>
      <c r="H73" s="170" t="s">
        <v>109</v>
      </c>
      <c r="I73" s="163"/>
      <c r="J73" s="154">
        <f>F74/J72</f>
        <v>0.72400175</v>
      </c>
      <c r="K73" s="172"/>
    </row>
    <row r="74" spans="1:11" ht="14.4" x14ac:dyDescent="0.3">
      <c r="B74" s="179"/>
      <c r="C74" s="180"/>
      <c r="D74" s="151" t="s">
        <v>110</v>
      </c>
      <c r="E74" s="155">
        <f t="shared" ref="E74:F74" si="21">E72+E73</f>
        <v>2509.77025</v>
      </c>
      <c r="F74" s="155">
        <f t="shared" si="21"/>
        <v>1448.0035</v>
      </c>
      <c r="G74" s="173"/>
      <c r="H74" s="170" t="s">
        <v>111</v>
      </c>
      <c r="I74" s="163"/>
      <c r="J74" s="156">
        <f>J72*(1-J73)</f>
        <v>551.99649999999997</v>
      </c>
      <c r="K74" s="173"/>
    </row>
    <row r="75" spans="1:11" ht="13.2" x14ac:dyDescent="0.25">
      <c r="B75" s="157"/>
    </row>
    <row r="76" spans="1:11" ht="13.2" x14ac:dyDescent="0.25">
      <c r="B76" s="157"/>
    </row>
    <row r="77" spans="1:11" ht="13.2" x14ac:dyDescent="0.25">
      <c r="B77" s="157"/>
    </row>
    <row r="78" spans="1:11" ht="13.2" x14ac:dyDescent="0.25">
      <c r="B78" s="157"/>
    </row>
    <row r="79" spans="1:11" ht="13.2" x14ac:dyDescent="0.25">
      <c r="B79" s="157"/>
    </row>
    <row r="80" spans="1:11" ht="13.2" x14ac:dyDescent="0.25">
      <c r="B80" s="157"/>
    </row>
    <row r="81" spans="2:2" ht="13.2" x14ac:dyDescent="0.25">
      <c r="B81" s="157"/>
    </row>
    <row r="82" spans="2:2" ht="13.2" x14ac:dyDescent="0.25">
      <c r="B82" s="157"/>
    </row>
    <row r="83" spans="2:2" ht="13.2" x14ac:dyDescent="0.25">
      <c r="B83" s="157"/>
    </row>
    <row r="84" spans="2:2" ht="13.2" x14ac:dyDescent="0.25">
      <c r="B84" s="157"/>
    </row>
    <row r="85" spans="2:2" ht="13.2" x14ac:dyDescent="0.25">
      <c r="B85" s="157"/>
    </row>
    <row r="86" spans="2:2" ht="13.2" x14ac:dyDescent="0.25">
      <c r="B86" s="157"/>
    </row>
    <row r="87" spans="2:2" ht="13.2" x14ac:dyDescent="0.25">
      <c r="B87" s="157"/>
    </row>
    <row r="88" spans="2:2" ht="13.2" x14ac:dyDescent="0.25">
      <c r="B88" s="157"/>
    </row>
    <row r="89" spans="2:2" ht="13.2" x14ac:dyDescent="0.25">
      <c r="B89" s="157"/>
    </row>
    <row r="90" spans="2:2" ht="13.2" x14ac:dyDescent="0.25">
      <c r="B90" s="157"/>
    </row>
    <row r="91" spans="2:2" ht="13.2" x14ac:dyDescent="0.25">
      <c r="B91" s="157"/>
    </row>
    <row r="92" spans="2:2" ht="13.2" x14ac:dyDescent="0.25">
      <c r="B92" s="157"/>
    </row>
    <row r="93" spans="2:2" ht="13.2" x14ac:dyDescent="0.25">
      <c r="B93" s="157"/>
    </row>
    <row r="94" spans="2:2" ht="13.2" x14ac:dyDescent="0.25">
      <c r="B94" s="157"/>
    </row>
    <row r="95" spans="2:2" ht="13.2" x14ac:dyDescent="0.25">
      <c r="B95" s="157"/>
    </row>
    <row r="96" spans="2:2" ht="13.2" x14ac:dyDescent="0.25">
      <c r="B96" s="157"/>
    </row>
    <row r="97" spans="2:2" ht="13.2" x14ac:dyDescent="0.25">
      <c r="B97" s="157"/>
    </row>
    <row r="98" spans="2:2" ht="13.2" x14ac:dyDescent="0.25">
      <c r="B98" s="157"/>
    </row>
    <row r="99" spans="2:2" ht="13.2" x14ac:dyDescent="0.25">
      <c r="B99" s="157"/>
    </row>
    <row r="100" spans="2:2" ht="13.2" x14ac:dyDescent="0.25">
      <c r="B100" s="157"/>
    </row>
    <row r="101" spans="2:2" ht="13.2" x14ac:dyDescent="0.25">
      <c r="B101" s="157"/>
    </row>
    <row r="102" spans="2:2" ht="13.2" x14ac:dyDescent="0.25">
      <c r="B102" s="157"/>
    </row>
    <row r="103" spans="2:2" ht="13.2" x14ac:dyDescent="0.25">
      <c r="B103" s="157"/>
    </row>
    <row r="104" spans="2:2" ht="13.2" x14ac:dyDescent="0.25">
      <c r="B104" s="157"/>
    </row>
    <row r="105" spans="2:2" ht="13.2" x14ac:dyDescent="0.25">
      <c r="B105" s="157"/>
    </row>
    <row r="106" spans="2:2" ht="13.2" x14ac:dyDescent="0.25">
      <c r="B106" s="157"/>
    </row>
    <row r="107" spans="2:2" ht="13.2" x14ac:dyDescent="0.25">
      <c r="B107" s="157"/>
    </row>
    <row r="108" spans="2:2" ht="13.2" x14ac:dyDescent="0.25">
      <c r="B108" s="157"/>
    </row>
    <row r="109" spans="2:2" ht="13.2" x14ac:dyDescent="0.25">
      <c r="B109" s="157"/>
    </row>
    <row r="110" spans="2:2" ht="13.2" x14ac:dyDescent="0.25">
      <c r="B110" s="157"/>
    </row>
    <row r="111" spans="2:2" ht="13.2" x14ac:dyDescent="0.25">
      <c r="B111" s="157"/>
    </row>
    <row r="112" spans="2:2" ht="13.2" x14ac:dyDescent="0.25">
      <c r="B112" s="157"/>
    </row>
    <row r="113" spans="2:2" ht="13.2" x14ac:dyDescent="0.25">
      <c r="B113" s="157"/>
    </row>
    <row r="114" spans="2:2" ht="13.2" x14ac:dyDescent="0.25">
      <c r="B114" s="157"/>
    </row>
    <row r="115" spans="2:2" ht="13.2" x14ac:dyDescent="0.25">
      <c r="B115" s="157"/>
    </row>
    <row r="116" spans="2:2" ht="13.2" x14ac:dyDescent="0.25">
      <c r="B116" s="157"/>
    </row>
    <row r="117" spans="2:2" ht="13.2" x14ac:dyDescent="0.25">
      <c r="B117" s="157"/>
    </row>
    <row r="118" spans="2:2" ht="13.2" x14ac:dyDescent="0.25">
      <c r="B118" s="157"/>
    </row>
    <row r="119" spans="2:2" ht="13.2" x14ac:dyDescent="0.25">
      <c r="B119" s="157"/>
    </row>
    <row r="120" spans="2:2" ht="13.2" x14ac:dyDescent="0.25">
      <c r="B120" s="157"/>
    </row>
    <row r="121" spans="2:2" ht="13.2" x14ac:dyDescent="0.25">
      <c r="B121" s="157"/>
    </row>
    <row r="122" spans="2:2" ht="13.2" x14ac:dyDescent="0.25">
      <c r="B122" s="157"/>
    </row>
    <row r="123" spans="2:2" ht="13.2" x14ac:dyDescent="0.25">
      <c r="B123" s="157"/>
    </row>
    <row r="124" spans="2:2" ht="13.2" x14ac:dyDescent="0.25">
      <c r="B124" s="157"/>
    </row>
    <row r="125" spans="2:2" ht="13.2" x14ac:dyDescent="0.25">
      <c r="B125" s="157"/>
    </row>
    <row r="126" spans="2:2" ht="13.2" x14ac:dyDescent="0.25">
      <c r="B126" s="157"/>
    </row>
    <row r="127" spans="2:2" ht="13.2" x14ac:dyDescent="0.25">
      <c r="B127" s="157"/>
    </row>
    <row r="128" spans="2:2" ht="13.2" x14ac:dyDescent="0.25">
      <c r="B128" s="157"/>
    </row>
    <row r="129" spans="2:2" ht="13.2" x14ac:dyDescent="0.25">
      <c r="B129" s="157"/>
    </row>
    <row r="130" spans="2:2" ht="13.2" x14ac:dyDescent="0.25">
      <c r="B130" s="157"/>
    </row>
    <row r="131" spans="2:2" ht="13.2" x14ac:dyDescent="0.25">
      <c r="B131" s="157"/>
    </row>
    <row r="132" spans="2:2" ht="13.2" x14ac:dyDescent="0.25">
      <c r="B132" s="157"/>
    </row>
    <row r="133" spans="2:2" ht="13.2" x14ac:dyDescent="0.25">
      <c r="B133" s="157"/>
    </row>
    <row r="134" spans="2:2" ht="13.2" x14ac:dyDescent="0.25">
      <c r="B134" s="157"/>
    </row>
    <row r="135" spans="2:2" ht="13.2" x14ac:dyDescent="0.25">
      <c r="B135" s="157"/>
    </row>
    <row r="136" spans="2:2" ht="13.2" x14ac:dyDescent="0.25">
      <c r="B136" s="157"/>
    </row>
    <row r="137" spans="2:2" ht="13.2" x14ac:dyDescent="0.25">
      <c r="B137" s="157"/>
    </row>
    <row r="138" spans="2:2" ht="13.2" x14ac:dyDescent="0.25">
      <c r="B138" s="157"/>
    </row>
    <row r="139" spans="2:2" ht="13.2" x14ac:dyDescent="0.25">
      <c r="B139" s="157"/>
    </row>
    <row r="140" spans="2:2" ht="13.2" x14ac:dyDescent="0.25">
      <c r="B140" s="157"/>
    </row>
    <row r="141" spans="2:2" ht="13.2" x14ac:dyDescent="0.25">
      <c r="B141" s="157"/>
    </row>
    <row r="142" spans="2:2" ht="13.2" x14ac:dyDescent="0.25">
      <c r="B142" s="157"/>
    </row>
    <row r="143" spans="2:2" ht="13.2" x14ac:dyDescent="0.25">
      <c r="B143" s="157"/>
    </row>
    <row r="144" spans="2:2" ht="13.2" x14ac:dyDescent="0.25">
      <c r="B144" s="157"/>
    </row>
    <row r="145" spans="2:2" ht="13.2" x14ac:dyDescent="0.25">
      <c r="B145" s="157"/>
    </row>
    <row r="146" spans="2:2" ht="13.2" x14ac:dyDescent="0.25">
      <c r="B146" s="157"/>
    </row>
    <row r="147" spans="2:2" ht="13.2" x14ac:dyDescent="0.25">
      <c r="B147" s="157"/>
    </row>
    <row r="148" spans="2:2" ht="13.2" x14ac:dyDescent="0.25">
      <c r="B148" s="157"/>
    </row>
    <row r="149" spans="2:2" ht="13.2" x14ac:dyDescent="0.25">
      <c r="B149" s="157"/>
    </row>
    <row r="150" spans="2:2" ht="13.2" x14ac:dyDescent="0.25">
      <c r="B150" s="157"/>
    </row>
    <row r="151" spans="2:2" ht="13.2" x14ac:dyDescent="0.25">
      <c r="B151" s="157"/>
    </row>
    <row r="152" spans="2:2" ht="13.2" x14ac:dyDescent="0.25">
      <c r="B152" s="157"/>
    </row>
    <row r="153" spans="2:2" ht="13.2" x14ac:dyDescent="0.25">
      <c r="B153" s="157"/>
    </row>
    <row r="154" spans="2:2" ht="13.2" x14ac:dyDescent="0.25">
      <c r="B154" s="157"/>
    </row>
    <row r="155" spans="2:2" ht="13.2" x14ac:dyDescent="0.25">
      <c r="B155" s="157"/>
    </row>
    <row r="156" spans="2:2" ht="13.2" x14ac:dyDescent="0.25">
      <c r="B156" s="157"/>
    </row>
    <row r="157" spans="2:2" ht="13.2" x14ac:dyDescent="0.25">
      <c r="B157" s="157"/>
    </row>
    <row r="158" spans="2:2" ht="13.2" x14ac:dyDescent="0.25">
      <c r="B158" s="157"/>
    </row>
    <row r="159" spans="2:2" ht="13.2" x14ac:dyDescent="0.25">
      <c r="B159" s="157"/>
    </row>
    <row r="160" spans="2:2" ht="13.2" x14ac:dyDescent="0.25">
      <c r="B160" s="157"/>
    </row>
    <row r="161" spans="2:2" ht="13.2" x14ac:dyDescent="0.25">
      <c r="B161" s="157"/>
    </row>
    <row r="162" spans="2:2" ht="13.2" x14ac:dyDescent="0.25">
      <c r="B162" s="157"/>
    </row>
    <row r="163" spans="2:2" ht="13.2" x14ac:dyDescent="0.25">
      <c r="B163" s="157"/>
    </row>
    <row r="164" spans="2:2" ht="13.2" x14ac:dyDescent="0.25">
      <c r="B164" s="157"/>
    </row>
    <row r="165" spans="2:2" ht="13.2" x14ac:dyDescent="0.25">
      <c r="B165" s="157"/>
    </row>
    <row r="166" spans="2:2" ht="13.2" x14ac:dyDescent="0.25">
      <c r="B166" s="157"/>
    </row>
    <row r="167" spans="2:2" ht="13.2" x14ac:dyDescent="0.25">
      <c r="B167" s="157"/>
    </row>
    <row r="168" spans="2:2" ht="13.2" x14ac:dyDescent="0.25">
      <c r="B168" s="157"/>
    </row>
    <row r="169" spans="2:2" ht="13.2" x14ac:dyDescent="0.25">
      <c r="B169" s="157"/>
    </row>
    <row r="170" spans="2:2" ht="13.2" x14ac:dyDescent="0.25">
      <c r="B170" s="157"/>
    </row>
    <row r="171" spans="2:2" ht="13.2" x14ac:dyDescent="0.25">
      <c r="B171" s="157"/>
    </row>
    <row r="172" spans="2:2" ht="13.2" x14ac:dyDescent="0.25">
      <c r="B172" s="157"/>
    </row>
    <row r="173" spans="2:2" ht="13.2" x14ac:dyDescent="0.25">
      <c r="B173" s="157"/>
    </row>
    <row r="174" spans="2:2" ht="13.2" x14ac:dyDescent="0.25">
      <c r="B174" s="157"/>
    </row>
    <row r="175" spans="2:2" ht="13.2" x14ac:dyDescent="0.25">
      <c r="B175" s="157"/>
    </row>
    <row r="176" spans="2:2" ht="13.2" x14ac:dyDescent="0.25">
      <c r="B176" s="157"/>
    </row>
    <row r="177" spans="2:2" ht="13.2" x14ac:dyDescent="0.25">
      <c r="B177" s="157"/>
    </row>
    <row r="178" spans="2:2" ht="13.2" x14ac:dyDescent="0.25">
      <c r="B178" s="157"/>
    </row>
    <row r="179" spans="2:2" ht="13.2" x14ac:dyDescent="0.25">
      <c r="B179" s="157"/>
    </row>
    <row r="180" spans="2:2" ht="13.2" x14ac:dyDescent="0.25">
      <c r="B180" s="157"/>
    </row>
    <row r="181" spans="2:2" ht="13.2" x14ac:dyDescent="0.25">
      <c r="B181" s="157"/>
    </row>
    <row r="182" spans="2:2" ht="13.2" x14ac:dyDescent="0.25">
      <c r="B182" s="157"/>
    </row>
    <row r="183" spans="2:2" ht="13.2" x14ac:dyDescent="0.25">
      <c r="B183" s="157"/>
    </row>
    <row r="184" spans="2:2" ht="13.2" x14ac:dyDescent="0.25">
      <c r="B184" s="157"/>
    </row>
    <row r="185" spans="2:2" ht="13.2" x14ac:dyDescent="0.25">
      <c r="B185" s="157"/>
    </row>
    <row r="186" spans="2:2" ht="13.2" x14ac:dyDescent="0.25">
      <c r="B186" s="157"/>
    </row>
    <row r="187" spans="2:2" ht="13.2" x14ac:dyDescent="0.25">
      <c r="B187" s="157"/>
    </row>
    <row r="188" spans="2:2" ht="13.2" x14ac:dyDescent="0.25">
      <c r="B188" s="157"/>
    </row>
    <row r="189" spans="2:2" ht="13.2" x14ac:dyDescent="0.25">
      <c r="B189" s="157"/>
    </row>
    <row r="190" spans="2:2" ht="13.2" x14ac:dyDescent="0.25">
      <c r="B190" s="157"/>
    </row>
    <row r="191" spans="2:2" ht="13.2" x14ac:dyDescent="0.25">
      <c r="B191" s="157"/>
    </row>
    <row r="192" spans="2:2" ht="13.2" x14ac:dyDescent="0.25">
      <c r="B192" s="157"/>
    </row>
    <row r="193" spans="2:2" ht="13.2" x14ac:dyDescent="0.25">
      <c r="B193" s="157"/>
    </row>
    <row r="194" spans="2:2" ht="13.2" x14ac:dyDescent="0.25">
      <c r="B194" s="157"/>
    </row>
    <row r="195" spans="2:2" ht="13.2" x14ac:dyDescent="0.25">
      <c r="B195" s="157"/>
    </row>
    <row r="196" spans="2:2" ht="13.2" x14ac:dyDescent="0.25">
      <c r="B196" s="157"/>
    </row>
    <row r="197" spans="2:2" ht="13.2" x14ac:dyDescent="0.25">
      <c r="B197" s="157"/>
    </row>
    <row r="198" spans="2:2" ht="13.2" x14ac:dyDescent="0.25">
      <c r="B198" s="157"/>
    </row>
    <row r="199" spans="2:2" ht="13.2" x14ac:dyDescent="0.25">
      <c r="B199" s="157"/>
    </row>
    <row r="200" spans="2:2" ht="13.2" x14ac:dyDescent="0.25">
      <c r="B200" s="157"/>
    </row>
    <row r="201" spans="2:2" ht="13.2" x14ac:dyDescent="0.25">
      <c r="B201" s="157"/>
    </row>
    <row r="202" spans="2:2" ht="13.2" x14ac:dyDescent="0.25">
      <c r="B202" s="157"/>
    </row>
    <row r="203" spans="2:2" ht="13.2" x14ac:dyDescent="0.25">
      <c r="B203" s="157"/>
    </row>
    <row r="204" spans="2:2" ht="13.2" x14ac:dyDescent="0.25">
      <c r="B204" s="157"/>
    </row>
    <row r="205" spans="2:2" ht="13.2" x14ac:dyDescent="0.25">
      <c r="B205" s="157"/>
    </row>
    <row r="206" spans="2:2" ht="13.2" x14ac:dyDescent="0.25">
      <c r="B206" s="157"/>
    </row>
    <row r="207" spans="2:2" ht="13.2" x14ac:dyDescent="0.25">
      <c r="B207" s="157"/>
    </row>
    <row r="208" spans="2:2" ht="13.2" x14ac:dyDescent="0.25">
      <c r="B208" s="157"/>
    </row>
    <row r="209" spans="2:2" ht="13.2" x14ac:dyDescent="0.25">
      <c r="B209" s="157"/>
    </row>
    <row r="210" spans="2:2" ht="13.2" x14ac:dyDescent="0.25">
      <c r="B210" s="157"/>
    </row>
    <row r="211" spans="2:2" ht="13.2" x14ac:dyDescent="0.25">
      <c r="B211" s="157"/>
    </row>
    <row r="212" spans="2:2" ht="13.2" x14ac:dyDescent="0.25">
      <c r="B212" s="157"/>
    </row>
    <row r="213" spans="2:2" ht="13.2" x14ac:dyDescent="0.25">
      <c r="B213" s="157"/>
    </row>
    <row r="214" spans="2:2" ht="13.2" x14ac:dyDescent="0.25">
      <c r="B214" s="157"/>
    </row>
    <row r="215" spans="2:2" ht="13.2" x14ac:dyDescent="0.25">
      <c r="B215" s="157"/>
    </row>
    <row r="216" spans="2:2" ht="13.2" x14ac:dyDescent="0.25">
      <c r="B216" s="157"/>
    </row>
    <row r="217" spans="2:2" ht="13.2" x14ac:dyDescent="0.25">
      <c r="B217" s="157"/>
    </row>
    <row r="218" spans="2:2" ht="13.2" x14ac:dyDescent="0.25">
      <c r="B218" s="157"/>
    </row>
    <row r="219" spans="2:2" ht="13.2" x14ac:dyDescent="0.25">
      <c r="B219" s="157"/>
    </row>
    <row r="220" spans="2:2" ht="13.2" x14ac:dyDescent="0.25">
      <c r="B220" s="157"/>
    </row>
    <row r="221" spans="2:2" ht="13.2" x14ac:dyDescent="0.25">
      <c r="B221" s="157"/>
    </row>
    <row r="222" spans="2:2" ht="13.2" x14ac:dyDescent="0.25">
      <c r="B222" s="157"/>
    </row>
    <row r="223" spans="2:2" ht="13.2" x14ac:dyDescent="0.25">
      <c r="B223" s="157"/>
    </row>
    <row r="224" spans="2:2" ht="13.2" x14ac:dyDescent="0.25">
      <c r="B224" s="157"/>
    </row>
    <row r="225" spans="2:2" ht="13.2" x14ac:dyDescent="0.25">
      <c r="B225" s="157"/>
    </row>
    <row r="226" spans="2:2" ht="13.2" x14ac:dyDescent="0.25">
      <c r="B226" s="157"/>
    </row>
    <row r="227" spans="2:2" ht="13.2" x14ac:dyDescent="0.25">
      <c r="B227" s="157"/>
    </row>
    <row r="228" spans="2:2" ht="13.2" x14ac:dyDescent="0.25">
      <c r="B228" s="157"/>
    </row>
    <row r="229" spans="2:2" ht="13.2" x14ac:dyDescent="0.25">
      <c r="B229" s="157"/>
    </row>
    <row r="230" spans="2:2" ht="13.2" x14ac:dyDescent="0.25">
      <c r="B230" s="157"/>
    </row>
    <row r="231" spans="2:2" ht="13.2" x14ac:dyDescent="0.25">
      <c r="B231" s="157"/>
    </row>
    <row r="232" spans="2:2" ht="13.2" x14ac:dyDescent="0.25">
      <c r="B232" s="157"/>
    </row>
    <row r="233" spans="2:2" ht="13.2" x14ac:dyDescent="0.25">
      <c r="B233" s="157"/>
    </row>
    <row r="234" spans="2:2" ht="13.2" x14ac:dyDescent="0.25">
      <c r="B234" s="157"/>
    </row>
    <row r="235" spans="2:2" ht="13.2" x14ac:dyDescent="0.25">
      <c r="B235" s="157"/>
    </row>
    <row r="236" spans="2:2" ht="13.2" x14ac:dyDescent="0.25">
      <c r="B236" s="157"/>
    </row>
    <row r="237" spans="2:2" ht="13.2" x14ac:dyDescent="0.25">
      <c r="B237" s="157"/>
    </row>
    <row r="238" spans="2:2" ht="13.2" x14ac:dyDescent="0.25">
      <c r="B238" s="157"/>
    </row>
    <row r="239" spans="2:2" ht="13.2" x14ac:dyDescent="0.25">
      <c r="B239" s="157"/>
    </row>
    <row r="240" spans="2:2" ht="13.2" x14ac:dyDescent="0.25">
      <c r="B240" s="157"/>
    </row>
    <row r="241" spans="2:2" ht="13.2" x14ac:dyDescent="0.25">
      <c r="B241" s="157"/>
    </row>
    <row r="242" spans="2:2" ht="13.2" x14ac:dyDescent="0.25">
      <c r="B242" s="157"/>
    </row>
    <row r="243" spans="2:2" ht="13.2" x14ac:dyDescent="0.25">
      <c r="B243" s="157"/>
    </row>
    <row r="244" spans="2:2" ht="13.2" x14ac:dyDescent="0.25">
      <c r="B244" s="157"/>
    </row>
    <row r="245" spans="2:2" ht="13.2" x14ac:dyDescent="0.25">
      <c r="B245" s="157"/>
    </row>
    <row r="246" spans="2:2" ht="13.2" x14ac:dyDescent="0.25">
      <c r="B246" s="157"/>
    </row>
    <row r="247" spans="2:2" ht="13.2" x14ac:dyDescent="0.25">
      <c r="B247" s="157"/>
    </row>
    <row r="248" spans="2:2" ht="13.2" x14ac:dyDescent="0.25">
      <c r="B248" s="157"/>
    </row>
    <row r="249" spans="2:2" ht="13.2" x14ac:dyDescent="0.25">
      <c r="B249" s="157"/>
    </row>
    <row r="250" spans="2:2" ht="13.2" x14ac:dyDescent="0.25">
      <c r="B250" s="157"/>
    </row>
    <row r="251" spans="2:2" ht="13.2" x14ac:dyDescent="0.25">
      <c r="B251" s="157"/>
    </row>
    <row r="252" spans="2:2" ht="13.2" x14ac:dyDescent="0.25">
      <c r="B252" s="157"/>
    </row>
    <row r="253" spans="2:2" ht="13.2" x14ac:dyDescent="0.25">
      <c r="B253" s="157"/>
    </row>
    <row r="254" spans="2:2" ht="13.2" x14ac:dyDescent="0.25">
      <c r="B254" s="157"/>
    </row>
    <row r="255" spans="2:2" ht="13.2" x14ac:dyDescent="0.25">
      <c r="B255" s="157"/>
    </row>
    <row r="256" spans="2:2" ht="13.2" x14ac:dyDescent="0.25">
      <c r="B256" s="157"/>
    </row>
    <row r="257" spans="2:2" ht="13.2" x14ac:dyDescent="0.25">
      <c r="B257" s="157"/>
    </row>
    <row r="258" spans="2:2" ht="13.2" x14ac:dyDescent="0.25">
      <c r="B258" s="157"/>
    </row>
    <row r="259" spans="2:2" ht="13.2" x14ac:dyDescent="0.25">
      <c r="B259" s="157"/>
    </row>
    <row r="260" spans="2:2" ht="13.2" x14ac:dyDescent="0.25">
      <c r="B260" s="157"/>
    </row>
    <row r="261" spans="2:2" ht="13.2" x14ac:dyDescent="0.25">
      <c r="B261" s="157"/>
    </row>
    <row r="262" spans="2:2" ht="13.2" x14ac:dyDescent="0.25">
      <c r="B262" s="157"/>
    </row>
    <row r="263" spans="2:2" ht="13.2" x14ac:dyDescent="0.25">
      <c r="B263" s="157"/>
    </row>
    <row r="264" spans="2:2" ht="13.2" x14ac:dyDescent="0.25">
      <c r="B264" s="157"/>
    </row>
    <row r="265" spans="2:2" ht="13.2" x14ac:dyDescent="0.25">
      <c r="B265" s="157"/>
    </row>
    <row r="266" spans="2:2" ht="13.2" x14ac:dyDescent="0.25">
      <c r="B266" s="157"/>
    </row>
    <row r="267" spans="2:2" ht="13.2" x14ac:dyDescent="0.25">
      <c r="B267" s="157"/>
    </row>
    <row r="268" spans="2:2" ht="13.2" x14ac:dyDescent="0.25">
      <c r="B268" s="157"/>
    </row>
    <row r="269" spans="2:2" ht="13.2" x14ac:dyDescent="0.25">
      <c r="B269" s="157"/>
    </row>
    <row r="270" spans="2:2" ht="13.2" x14ac:dyDescent="0.25">
      <c r="B270" s="157"/>
    </row>
    <row r="271" spans="2:2" ht="13.2" x14ac:dyDescent="0.25">
      <c r="B271" s="157"/>
    </row>
    <row r="272" spans="2:2" ht="13.2" x14ac:dyDescent="0.25">
      <c r="B272" s="157"/>
    </row>
    <row r="273" spans="2:2" ht="13.2" x14ac:dyDescent="0.25">
      <c r="B273" s="157"/>
    </row>
    <row r="274" spans="2:2" ht="13.2" x14ac:dyDescent="0.25">
      <c r="B274" s="157"/>
    </row>
    <row r="275" spans="2:2" ht="13.2" x14ac:dyDescent="0.25">
      <c r="B275" s="157"/>
    </row>
    <row r="276" spans="2:2" ht="13.2" x14ac:dyDescent="0.25">
      <c r="B276" s="157"/>
    </row>
    <row r="277" spans="2:2" ht="13.2" x14ac:dyDescent="0.25">
      <c r="B277" s="157"/>
    </row>
    <row r="278" spans="2:2" ht="13.2" x14ac:dyDescent="0.25">
      <c r="B278" s="157"/>
    </row>
    <row r="279" spans="2:2" ht="13.2" x14ac:dyDescent="0.25">
      <c r="B279" s="157"/>
    </row>
    <row r="280" spans="2:2" ht="13.2" x14ac:dyDescent="0.25">
      <c r="B280" s="157"/>
    </row>
    <row r="281" spans="2:2" ht="13.2" x14ac:dyDescent="0.25">
      <c r="B281" s="157"/>
    </row>
    <row r="282" spans="2:2" ht="13.2" x14ac:dyDescent="0.25">
      <c r="B282" s="157"/>
    </row>
    <row r="283" spans="2:2" ht="13.2" x14ac:dyDescent="0.25">
      <c r="B283" s="157"/>
    </row>
    <row r="284" spans="2:2" ht="13.2" x14ac:dyDescent="0.25">
      <c r="B284" s="157"/>
    </row>
    <row r="285" spans="2:2" ht="13.2" x14ac:dyDescent="0.25">
      <c r="B285" s="157"/>
    </row>
    <row r="286" spans="2:2" ht="13.2" x14ac:dyDescent="0.25">
      <c r="B286" s="157"/>
    </row>
    <row r="287" spans="2:2" ht="13.2" x14ac:dyDescent="0.25">
      <c r="B287" s="157"/>
    </row>
    <row r="288" spans="2:2" ht="13.2" x14ac:dyDescent="0.25">
      <c r="B288" s="157"/>
    </row>
    <row r="289" spans="2:2" ht="13.2" x14ac:dyDescent="0.25">
      <c r="B289" s="157"/>
    </row>
    <row r="290" spans="2:2" ht="13.2" x14ac:dyDescent="0.25">
      <c r="B290" s="157"/>
    </row>
    <row r="291" spans="2:2" ht="13.2" x14ac:dyDescent="0.25">
      <c r="B291" s="157"/>
    </row>
    <row r="292" spans="2:2" ht="13.2" x14ac:dyDescent="0.25">
      <c r="B292" s="157"/>
    </row>
    <row r="293" spans="2:2" ht="13.2" x14ac:dyDescent="0.25">
      <c r="B293" s="157"/>
    </row>
    <row r="294" spans="2:2" ht="13.2" x14ac:dyDescent="0.25">
      <c r="B294" s="157"/>
    </row>
    <row r="295" spans="2:2" ht="13.2" x14ac:dyDescent="0.25">
      <c r="B295" s="157"/>
    </row>
    <row r="296" spans="2:2" ht="13.2" x14ac:dyDescent="0.25">
      <c r="B296" s="157"/>
    </row>
    <row r="297" spans="2:2" ht="13.2" x14ac:dyDescent="0.25">
      <c r="B297" s="157"/>
    </row>
    <row r="298" spans="2:2" ht="13.2" x14ac:dyDescent="0.25">
      <c r="B298" s="157"/>
    </row>
    <row r="299" spans="2:2" ht="13.2" x14ac:dyDescent="0.25">
      <c r="B299" s="157"/>
    </row>
    <row r="300" spans="2:2" ht="13.2" x14ac:dyDescent="0.25">
      <c r="B300" s="157"/>
    </row>
    <row r="301" spans="2:2" ht="13.2" x14ac:dyDescent="0.25">
      <c r="B301" s="157"/>
    </row>
    <row r="302" spans="2:2" ht="13.2" x14ac:dyDescent="0.25">
      <c r="B302" s="157"/>
    </row>
    <row r="303" spans="2:2" ht="13.2" x14ac:dyDescent="0.25">
      <c r="B303" s="157"/>
    </row>
    <row r="304" spans="2:2" ht="13.2" x14ac:dyDescent="0.25">
      <c r="B304" s="157"/>
    </row>
    <row r="305" spans="2:2" ht="13.2" x14ac:dyDescent="0.25">
      <c r="B305" s="157"/>
    </row>
    <row r="306" spans="2:2" ht="13.2" x14ac:dyDescent="0.25">
      <c r="B306" s="157"/>
    </row>
    <row r="307" spans="2:2" ht="13.2" x14ac:dyDescent="0.25">
      <c r="B307" s="157"/>
    </row>
    <row r="308" spans="2:2" ht="13.2" x14ac:dyDescent="0.25">
      <c r="B308" s="157"/>
    </row>
    <row r="309" spans="2:2" ht="13.2" x14ac:dyDescent="0.25">
      <c r="B309" s="157"/>
    </row>
    <row r="310" spans="2:2" ht="13.2" x14ac:dyDescent="0.25">
      <c r="B310" s="157"/>
    </row>
    <row r="311" spans="2:2" ht="13.2" x14ac:dyDescent="0.25">
      <c r="B311" s="157"/>
    </row>
    <row r="312" spans="2:2" ht="13.2" x14ac:dyDescent="0.25">
      <c r="B312" s="157"/>
    </row>
    <row r="313" spans="2:2" ht="13.2" x14ac:dyDescent="0.25">
      <c r="B313" s="157"/>
    </row>
    <row r="314" spans="2:2" ht="13.2" x14ac:dyDescent="0.25">
      <c r="B314" s="157"/>
    </row>
    <row r="315" spans="2:2" ht="13.2" x14ac:dyDescent="0.25">
      <c r="B315" s="157"/>
    </row>
    <row r="316" spans="2:2" ht="13.2" x14ac:dyDescent="0.25">
      <c r="B316" s="157"/>
    </row>
    <row r="317" spans="2:2" ht="13.2" x14ac:dyDescent="0.25">
      <c r="B317" s="157"/>
    </row>
    <row r="318" spans="2:2" ht="13.2" x14ac:dyDescent="0.25">
      <c r="B318" s="157"/>
    </row>
    <row r="319" spans="2:2" ht="13.2" x14ac:dyDescent="0.25">
      <c r="B319" s="157"/>
    </row>
    <row r="320" spans="2:2" ht="13.2" x14ac:dyDescent="0.25">
      <c r="B320" s="157"/>
    </row>
    <row r="321" spans="2:2" ht="13.2" x14ac:dyDescent="0.25">
      <c r="B321" s="157"/>
    </row>
    <row r="322" spans="2:2" ht="13.2" x14ac:dyDescent="0.25">
      <c r="B322" s="157"/>
    </row>
    <row r="323" spans="2:2" ht="13.2" x14ac:dyDescent="0.25">
      <c r="B323" s="157"/>
    </row>
    <row r="324" spans="2:2" ht="13.2" x14ac:dyDescent="0.25">
      <c r="B324" s="157"/>
    </row>
    <row r="325" spans="2:2" ht="13.2" x14ac:dyDescent="0.25">
      <c r="B325" s="157"/>
    </row>
    <row r="326" spans="2:2" ht="13.2" x14ac:dyDescent="0.25">
      <c r="B326" s="157"/>
    </row>
    <row r="327" spans="2:2" ht="13.2" x14ac:dyDescent="0.25">
      <c r="B327" s="157"/>
    </row>
    <row r="328" spans="2:2" ht="13.2" x14ac:dyDescent="0.25">
      <c r="B328" s="157"/>
    </row>
    <row r="329" spans="2:2" ht="13.2" x14ac:dyDescent="0.25">
      <c r="B329" s="157"/>
    </row>
    <row r="330" spans="2:2" ht="13.2" x14ac:dyDescent="0.25">
      <c r="B330" s="157"/>
    </row>
    <row r="331" spans="2:2" ht="13.2" x14ac:dyDescent="0.25">
      <c r="B331" s="157"/>
    </row>
    <row r="332" spans="2:2" ht="13.2" x14ac:dyDescent="0.25">
      <c r="B332" s="157"/>
    </row>
    <row r="333" spans="2:2" ht="13.2" x14ac:dyDescent="0.25">
      <c r="B333" s="157"/>
    </row>
    <row r="334" spans="2:2" ht="13.2" x14ac:dyDescent="0.25">
      <c r="B334" s="157"/>
    </row>
    <row r="335" spans="2:2" ht="13.2" x14ac:dyDescent="0.25">
      <c r="B335" s="157"/>
    </row>
    <row r="336" spans="2:2" ht="13.2" x14ac:dyDescent="0.25">
      <c r="B336" s="157"/>
    </row>
    <row r="337" spans="2:2" ht="13.2" x14ac:dyDescent="0.25">
      <c r="B337" s="157"/>
    </row>
    <row r="338" spans="2:2" ht="13.2" x14ac:dyDescent="0.25">
      <c r="B338" s="157"/>
    </row>
    <row r="339" spans="2:2" ht="13.2" x14ac:dyDescent="0.25">
      <c r="B339" s="157"/>
    </row>
    <row r="340" spans="2:2" ht="13.2" x14ac:dyDescent="0.25">
      <c r="B340" s="157"/>
    </row>
    <row r="341" spans="2:2" ht="13.2" x14ac:dyDescent="0.25">
      <c r="B341" s="157"/>
    </row>
    <row r="342" spans="2:2" ht="13.2" x14ac:dyDescent="0.25">
      <c r="B342" s="157"/>
    </row>
    <row r="343" spans="2:2" ht="13.2" x14ac:dyDescent="0.25">
      <c r="B343" s="157"/>
    </row>
    <row r="344" spans="2:2" ht="13.2" x14ac:dyDescent="0.25">
      <c r="B344" s="157"/>
    </row>
    <row r="345" spans="2:2" ht="13.2" x14ac:dyDescent="0.25">
      <c r="B345" s="157"/>
    </row>
    <row r="346" spans="2:2" ht="13.2" x14ac:dyDescent="0.25">
      <c r="B346" s="157"/>
    </row>
    <row r="347" spans="2:2" ht="13.2" x14ac:dyDescent="0.25">
      <c r="B347" s="157"/>
    </row>
    <row r="348" spans="2:2" ht="13.2" x14ac:dyDescent="0.25">
      <c r="B348" s="157"/>
    </row>
    <row r="349" spans="2:2" ht="13.2" x14ac:dyDescent="0.25">
      <c r="B349" s="157"/>
    </row>
    <row r="350" spans="2:2" ht="13.2" x14ac:dyDescent="0.25">
      <c r="B350" s="157"/>
    </row>
    <row r="351" spans="2:2" ht="13.2" x14ac:dyDescent="0.25">
      <c r="B351" s="157"/>
    </row>
    <row r="352" spans="2:2" ht="13.2" x14ac:dyDescent="0.25">
      <c r="B352" s="157"/>
    </row>
    <row r="353" spans="2:2" ht="13.2" x14ac:dyDescent="0.25">
      <c r="B353" s="157"/>
    </row>
    <row r="354" spans="2:2" ht="13.2" x14ac:dyDescent="0.25">
      <c r="B354" s="157"/>
    </row>
    <row r="355" spans="2:2" ht="13.2" x14ac:dyDescent="0.25">
      <c r="B355" s="157"/>
    </row>
    <row r="356" spans="2:2" ht="13.2" x14ac:dyDescent="0.25">
      <c r="B356" s="157"/>
    </row>
    <row r="357" spans="2:2" ht="13.2" x14ac:dyDescent="0.25">
      <c r="B357" s="157"/>
    </row>
    <row r="358" spans="2:2" ht="13.2" x14ac:dyDescent="0.25">
      <c r="B358" s="157"/>
    </row>
    <row r="359" spans="2:2" ht="13.2" x14ac:dyDescent="0.25">
      <c r="B359" s="157"/>
    </row>
    <row r="360" spans="2:2" ht="13.2" x14ac:dyDescent="0.25">
      <c r="B360" s="157"/>
    </row>
    <row r="361" spans="2:2" ht="13.2" x14ac:dyDescent="0.25">
      <c r="B361" s="157"/>
    </row>
    <row r="362" spans="2:2" ht="13.2" x14ac:dyDescent="0.25">
      <c r="B362" s="157"/>
    </row>
    <row r="363" spans="2:2" ht="13.2" x14ac:dyDescent="0.25">
      <c r="B363" s="157"/>
    </row>
    <row r="364" spans="2:2" ht="13.2" x14ac:dyDescent="0.25">
      <c r="B364" s="157"/>
    </row>
    <row r="365" spans="2:2" ht="13.2" x14ac:dyDescent="0.25">
      <c r="B365" s="157"/>
    </row>
    <row r="366" spans="2:2" ht="13.2" x14ac:dyDescent="0.25">
      <c r="B366" s="157"/>
    </row>
    <row r="367" spans="2:2" ht="13.2" x14ac:dyDescent="0.25">
      <c r="B367" s="157"/>
    </row>
    <row r="368" spans="2:2" ht="13.2" x14ac:dyDescent="0.25">
      <c r="B368" s="157"/>
    </row>
    <row r="369" spans="2:2" ht="13.2" x14ac:dyDescent="0.25">
      <c r="B369" s="157"/>
    </row>
    <row r="370" spans="2:2" ht="13.2" x14ac:dyDescent="0.25">
      <c r="B370" s="157"/>
    </row>
    <row r="371" spans="2:2" ht="13.2" x14ac:dyDescent="0.25">
      <c r="B371" s="157"/>
    </row>
    <row r="372" spans="2:2" ht="13.2" x14ac:dyDescent="0.25">
      <c r="B372" s="157"/>
    </row>
    <row r="373" spans="2:2" ht="13.2" x14ac:dyDescent="0.25">
      <c r="B373" s="157"/>
    </row>
    <row r="374" spans="2:2" ht="13.2" x14ac:dyDescent="0.25">
      <c r="B374" s="157"/>
    </row>
    <row r="375" spans="2:2" ht="13.2" x14ac:dyDescent="0.25">
      <c r="B375" s="157"/>
    </row>
    <row r="376" spans="2:2" ht="13.2" x14ac:dyDescent="0.25">
      <c r="B376" s="157"/>
    </row>
    <row r="377" spans="2:2" ht="13.2" x14ac:dyDescent="0.25">
      <c r="B377" s="157"/>
    </row>
    <row r="378" spans="2:2" ht="13.2" x14ac:dyDescent="0.25">
      <c r="B378" s="157"/>
    </row>
    <row r="379" spans="2:2" ht="13.2" x14ac:dyDescent="0.25">
      <c r="B379" s="157"/>
    </row>
    <row r="380" spans="2:2" ht="13.2" x14ac:dyDescent="0.25">
      <c r="B380" s="157"/>
    </row>
    <row r="381" spans="2:2" ht="13.2" x14ac:dyDescent="0.25">
      <c r="B381" s="157"/>
    </row>
    <row r="382" spans="2:2" ht="13.2" x14ac:dyDescent="0.25">
      <c r="B382" s="157"/>
    </row>
    <row r="383" spans="2:2" ht="13.2" x14ac:dyDescent="0.25">
      <c r="B383" s="157"/>
    </row>
    <row r="384" spans="2:2" ht="13.2" x14ac:dyDescent="0.25">
      <c r="B384" s="157"/>
    </row>
    <row r="385" spans="2:2" ht="13.2" x14ac:dyDescent="0.25">
      <c r="B385" s="157"/>
    </row>
    <row r="386" spans="2:2" ht="13.2" x14ac:dyDescent="0.25">
      <c r="B386" s="157"/>
    </row>
    <row r="387" spans="2:2" ht="13.2" x14ac:dyDescent="0.25">
      <c r="B387" s="157"/>
    </row>
    <row r="388" spans="2:2" ht="13.2" x14ac:dyDescent="0.25">
      <c r="B388" s="157"/>
    </row>
    <row r="389" spans="2:2" ht="13.2" x14ac:dyDescent="0.25">
      <c r="B389" s="157"/>
    </row>
    <row r="390" spans="2:2" ht="13.2" x14ac:dyDescent="0.25">
      <c r="B390" s="157"/>
    </row>
    <row r="391" spans="2:2" ht="13.2" x14ac:dyDescent="0.25">
      <c r="B391" s="157"/>
    </row>
    <row r="392" spans="2:2" ht="13.2" x14ac:dyDescent="0.25">
      <c r="B392" s="157"/>
    </row>
    <row r="393" spans="2:2" ht="13.2" x14ac:dyDescent="0.25">
      <c r="B393" s="157"/>
    </row>
    <row r="394" spans="2:2" ht="13.2" x14ac:dyDescent="0.25">
      <c r="B394" s="157"/>
    </row>
    <row r="395" spans="2:2" ht="13.2" x14ac:dyDescent="0.25">
      <c r="B395" s="157"/>
    </row>
    <row r="396" spans="2:2" ht="13.2" x14ac:dyDescent="0.25">
      <c r="B396" s="157"/>
    </row>
    <row r="397" spans="2:2" ht="13.2" x14ac:dyDescent="0.25">
      <c r="B397" s="157"/>
    </row>
    <row r="398" spans="2:2" ht="13.2" x14ac:dyDescent="0.25">
      <c r="B398" s="157"/>
    </row>
    <row r="399" spans="2:2" ht="13.2" x14ac:dyDescent="0.25">
      <c r="B399" s="157"/>
    </row>
    <row r="400" spans="2:2" ht="13.2" x14ac:dyDescent="0.25">
      <c r="B400" s="157"/>
    </row>
    <row r="401" spans="2:2" ht="13.2" x14ac:dyDescent="0.25">
      <c r="B401" s="157"/>
    </row>
    <row r="402" spans="2:2" ht="13.2" x14ac:dyDescent="0.25">
      <c r="B402" s="157"/>
    </row>
    <row r="403" spans="2:2" ht="13.2" x14ac:dyDescent="0.25">
      <c r="B403" s="157"/>
    </row>
    <row r="404" spans="2:2" ht="13.2" x14ac:dyDescent="0.25">
      <c r="B404" s="157"/>
    </row>
    <row r="405" spans="2:2" ht="13.2" x14ac:dyDescent="0.25">
      <c r="B405" s="157"/>
    </row>
    <row r="406" spans="2:2" ht="13.2" x14ac:dyDescent="0.25">
      <c r="B406" s="157"/>
    </row>
    <row r="407" spans="2:2" ht="13.2" x14ac:dyDescent="0.25">
      <c r="B407" s="157"/>
    </row>
    <row r="408" spans="2:2" ht="13.2" x14ac:dyDescent="0.25">
      <c r="B408" s="157"/>
    </row>
    <row r="409" spans="2:2" ht="13.2" x14ac:dyDescent="0.25">
      <c r="B409" s="157"/>
    </row>
    <row r="410" spans="2:2" ht="13.2" x14ac:dyDescent="0.25">
      <c r="B410" s="157"/>
    </row>
    <row r="411" spans="2:2" ht="13.2" x14ac:dyDescent="0.25">
      <c r="B411" s="157"/>
    </row>
    <row r="412" spans="2:2" ht="13.2" x14ac:dyDescent="0.25">
      <c r="B412" s="157"/>
    </row>
    <row r="413" spans="2:2" ht="13.2" x14ac:dyDescent="0.25">
      <c r="B413" s="157"/>
    </row>
    <row r="414" spans="2:2" ht="13.2" x14ac:dyDescent="0.25">
      <c r="B414" s="157"/>
    </row>
    <row r="415" spans="2:2" ht="13.2" x14ac:dyDescent="0.25">
      <c r="B415" s="157"/>
    </row>
    <row r="416" spans="2:2" ht="13.2" x14ac:dyDescent="0.25">
      <c r="B416" s="157"/>
    </row>
    <row r="417" spans="2:2" ht="13.2" x14ac:dyDescent="0.25">
      <c r="B417" s="157"/>
    </row>
    <row r="418" spans="2:2" ht="13.2" x14ac:dyDescent="0.25">
      <c r="B418" s="157"/>
    </row>
    <row r="419" spans="2:2" ht="13.2" x14ac:dyDescent="0.25">
      <c r="B419" s="157"/>
    </row>
    <row r="420" spans="2:2" ht="13.2" x14ac:dyDescent="0.25">
      <c r="B420" s="157"/>
    </row>
    <row r="421" spans="2:2" ht="13.2" x14ac:dyDescent="0.25">
      <c r="B421" s="157"/>
    </row>
    <row r="422" spans="2:2" ht="13.2" x14ac:dyDescent="0.25">
      <c r="B422" s="157"/>
    </row>
    <row r="423" spans="2:2" ht="13.2" x14ac:dyDescent="0.25">
      <c r="B423" s="157"/>
    </row>
    <row r="424" spans="2:2" ht="13.2" x14ac:dyDescent="0.25">
      <c r="B424" s="157"/>
    </row>
    <row r="425" spans="2:2" ht="13.2" x14ac:dyDescent="0.25">
      <c r="B425" s="157"/>
    </row>
    <row r="426" spans="2:2" ht="13.2" x14ac:dyDescent="0.25">
      <c r="B426" s="157"/>
    </row>
    <row r="427" spans="2:2" ht="13.2" x14ac:dyDescent="0.25">
      <c r="B427" s="157"/>
    </row>
    <row r="428" spans="2:2" ht="13.2" x14ac:dyDescent="0.25">
      <c r="B428" s="157"/>
    </row>
    <row r="429" spans="2:2" ht="13.2" x14ac:dyDescent="0.25">
      <c r="B429" s="157"/>
    </row>
    <row r="430" spans="2:2" ht="13.2" x14ac:dyDescent="0.25">
      <c r="B430" s="157"/>
    </row>
    <row r="431" spans="2:2" ht="13.2" x14ac:dyDescent="0.25">
      <c r="B431" s="157"/>
    </row>
    <row r="432" spans="2:2" ht="13.2" x14ac:dyDescent="0.25">
      <c r="B432" s="157"/>
    </row>
    <row r="433" spans="2:2" ht="13.2" x14ac:dyDescent="0.25">
      <c r="B433" s="157"/>
    </row>
    <row r="434" spans="2:2" ht="13.2" x14ac:dyDescent="0.25">
      <c r="B434" s="157"/>
    </row>
    <row r="435" spans="2:2" ht="13.2" x14ac:dyDescent="0.25">
      <c r="B435" s="157"/>
    </row>
    <row r="436" spans="2:2" ht="13.2" x14ac:dyDescent="0.25">
      <c r="B436" s="157"/>
    </row>
    <row r="437" spans="2:2" ht="13.2" x14ac:dyDescent="0.25">
      <c r="B437" s="157"/>
    </row>
    <row r="438" spans="2:2" ht="13.2" x14ac:dyDescent="0.25">
      <c r="B438" s="157"/>
    </row>
    <row r="439" spans="2:2" ht="13.2" x14ac:dyDescent="0.25">
      <c r="B439" s="157"/>
    </row>
    <row r="440" spans="2:2" ht="13.2" x14ac:dyDescent="0.25">
      <c r="B440" s="157"/>
    </row>
    <row r="441" spans="2:2" ht="13.2" x14ac:dyDescent="0.25">
      <c r="B441" s="157"/>
    </row>
    <row r="442" spans="2:2" ht="13.2" x14ac:dyDescent="0.25">
      <c r="B442" s="157"/>
    </row>
    <row r="443" spans="2:2" ht="13.2" x14ac:dyDescent="0.25">
      <c r="B443" s="157"/>
    </row>
    <row r="444" spans="2:2" ht="13.2" x14ac:dyDescent="0.25">
      <c r="B444" s="157"/>
    </row>
    <row r="445" spans="2:2" ht="13.2" x14ac:dyDescent="0.25">
      <c r="B445" s="157"/>
    </row>
    <row r="446" spans="2:2" ht="13.2" x14ac:dyDescent="0.25">
      <c r="B446" s="157"/>
    </row>
    <row r="447" spans="2:2" ht="13.2" x14ac:dyDescent="0.25">
      <c r="B447" s="157"/>
    </row>
    <row r="448" spans="2:2" ht="13.2" x14ac:dyDescent="0.25">
      <c r="B448" s="157"/>
    </row>
    <row r="449" spans="2:2" ht="13.2" x14ac:dyDescent="0.25">
      <c r="B449" s="157"/>
    </row>
    <row r="450" spans="2:2" ht="13.2" x14ac:dyDescent="0.25">
      <c r="B450" s="157"/>
    </row>
    <row r="451" spans="2:2" ht="13.2" x14ac:dyDescent="0.25">
      <c r="B451" s="157"/>
    </row>
    <row r="452" spans="2:2" ht="13.2" x14ac:dyDescent="0.25">
      <c r="B452" s="157"/>
    </row>
    <row r="453" spans="2:2" ht="13.2" x14ac:dyDescent="0.25">
      <c r="B453" s="157"/>
    </row>
    <row r="454" spans="2:2" ht="13.2" x14ac:dyDescent="0.25">
      <c r="B454" s="157"/>
    </row>
    <row r="455" spans="2:2" ht="13.2" x14ac:dyDescent="0.25">
      <c r="B455" s="157"/>
    </row>
    <row r="456" spans="2:2" ht="13.2" x14ac:dyDescent="0.25">
      <c r="B456" s="157"/>
    </row>
    <row r="457" spans="2:2" ht="13.2" x14ac:dyDescent="0.25">
      <c r="B457" s="157"/>
    </row>
    <row r="458" spans="2:2" ht="13.2" x14ac:dyDescent="0.25">
      <c r="B458" s="157"/>
    </row>
    <row r="459" spans="2:2" ht="13.2" x14ac:dyDescent="0.25">
      <c r="B459" s="157"/>
    </row>
    <row r="460" spans="2:2" ht="13.2" x14ac:dyDescent="0.25">
      <c r="B460" s="157"/>
    </row>
    <row r="461" spans="2:2" ht="13.2" x14ac:dyDescent="0.25">
      <c r="B461" s="157"/>
    </row>
    <row r="462" spans="2:2" ht="13.2" x14ac:dyDescent="0.25">
      <c r="B462" s="157"/>
    </row>
    <row r="463" spans="2:2" ht="13.2" x14ac:dyDescent="0.25">
      <c r="B463" s="157"/>
    </row>
    <row r="464" spans="2:2" ht="13.2" x14ac:dyDescent="0.25">
      <c r="B464" s="157"/>
    </row>
    <row r="465" spans="2:2" ht="13.2" x14ac:dyDescent="0.25">
      <c r="B465" s="157"/>
    </row>
    <row r="466" spans="2:2" ht="13.2" x14ac:dyDescent="0.25">
      <c r="B466" s="157"/>
    </row>
    <row r="467" spans="2:2" ht="13.2" x14ac:dyDescent="0.25">
      <c r="B467" s="157"/>
    </row>
    <row r="468" spans="2:2" ht="13.2" x14ac:dyDescent="0.25">
      <c r="B468" s="157"/>
    </row>
    <row r="469" spans="2:2" ht="13.2" x14ac:dyDescent="0.25">
      <c r="B469" s="157"/>
    </row>
    <row r="470" spans="2:2" ht="13.2" x14ac:dyDescent="0.25">
      <c r="B470" s="157"/>
    </row>
    <row r="471" spans="2:2" ht="13.2" x14ac:dyDescent="0.25">
      <c r="B471" s="157"/>
    </row>
    <row r="472" spans="2:2" ht="13.2" x14ac:dyDescent="0.25">
      <c r="B472" s="157"/>
    </row>
    <row r="473" spans="2:2" ht="13.2" x14ac:dyDescent="0.25">
      <c r="B473" s="157"/>
    </row>
    <row r="474" spans="2:2" ht="13.2" x14ac:dyDescent="0.25">
      <c r="B474" s="157"/>
    </row>
    <row r="475" spans="2:2" ht="13.2" x14ac:dyDescent="0.25">
      <c r="B475" s="157"/>
    </row>
    <row r="476" spans="2:2" ht="13.2" x14ac:dyDescent="0.25">
      <c r="B476" s="157"/>
    </row>
    <row r="477" spans="2:2" ht="13.2" x14ac:dyDescent="0.25">
      <c r="B477" s="157"/>
    </row>
    <row r="478" spans="2:2" ht="13.2" x14ac:dyDescent="0.25">
      <c r="B478" s="157"/>
    </row>
    <row r="479" spans="2:2" ht="13.2" x14ac:dyDescent="0.25">
      <c r="B479" s="157"/>
    </row>
    <row r="480" spans="2:2" ht="13.2" x14ac:dyDescent="0.25">
      <c r="B480" s="157"/>
    </row>
    <row r="481" spans="2:2" ht="13.2" x14ac:dyDescent="0.25">
      <c r="B481" s="157"/>
    </row>
    <row r="482" spans="2:2" ht="13.2" x14ac:dyDescent="0.25">
      <c r="B482" s="157"/>
    </row>
    <row r="483" spans="2:2" ht="13.2" x14ac:dyDescent="0.25">
      <c r="B483" s="157"/>
    </row>
    <row r="484" spans="2:2" ht="13.2" x14ac:dyDescent="0.25">
      <c r="B484" s="157"/>
    </row>
    <row r="485" spans="2:2" ht="13.2" x14ac:dyDescent="0.25">
      <c r="B485" s="157"/>
    </row>
    <row r="486" spans="2:2" ht="13.2" x14ac:dyDescent="0.25">
      <c r="B486" s="157"/>
    </row>
    <row r="487" spans="2:2" ht="13.2" x14ac:dyDescent="0.25">
      <c r="B487" s="157"/>
    </row>
    <row r="488" spans="2:2" ht="13.2" x14ac:dyDescent="0.25">
      <c r="B488" s="157"/>
    </row>
    <row r="489" spans="2:2" ht="13.2" x14ac:dyDescent="0.25">
      <c r="B489" s="157"/>
    </row>
    <row r="490" spans="2:2" ht="13.2" x14ac:dyDescent="0.25">
      <c r="B490" s="157"/>
    </row>
    <row r="491" spans="2:2" ht="13.2" x14ac:dyDescent="0.25">
      <c r="B491" s="157"/>
    </row>
    <row r="492" spans="2:2" ht="13.2" x14ac:dyDescent="0.25">
      <c r="B492" s="157"/>
    </row>
    <row r="493" spans="2:2" ht="13.2" x14ac:dyDescent="0.25">
      <c r="B493" s="157"/>
    </row>
    <row r="494" spans="2:2" ht="13.2" x14ac:dyDescent="0.25">
      <c r="B494" s="157"/>
    </row>
    <row r="495" spans="2:2" ht="13.2" x14ac:dyDescent="0.25">
      <c r="B495" s="157"/>
    </row>
    <row r="496" spans="2:2" ht="13.2" x14ac:dyDescent="0.25">
      <c r="B496" s="157"/>
    </row>
    <row r="497" spans="2:2" ht="13.2" x14ac:dyDescent="0.25">
      <c r="B497" s="157"/>
    </row>
    <row r="498" spans="2:2" ht="13.2" x14ac:dyDescent="0.25">
      <c r="B498" s="157"/>
    </row>
    <row r="499" spans="2:2" ht="13.2" x14ac:dyDescent="0.25">
      <c r="B499" s="157"/>
    </row>
    <row r="500" spans="2:2" ht="13.2" x14ac:dyDescent="0.25">
      <c r="B500" s="157"/>
    </row>
    <row r="501" spans="2:2" ht="13.2" x14ac:dyDescent="0.25">
      <c r="B501" s="157"/>
    </row>
    <row r="502" spans="2:2" ht="13.2" x14ac:dyDescent="0.25">
      <c r="B502" s="157"/>
    </row>
    <row r="503" spans="2:2" ht="13.2" x14ac:dyDescent="0.25">
      <c r="B503" s="157"/>
    </row>
    <row r="504" spans="2:2" ht="13.2" x14ac:dyDescent="0.25">
      <c r="B504" s="157"/>
    </row>
    <row r="505" spans="2:2" ht="13.2" x14ac:dyDescent="0.25">
      <c r="B505" s="157"/>
    </row>
    <row r="506" spans="2:2" ht="13.2" x14ac:dyDescent="0.25">
      <c r="B506" s="157"/>
    </row>
    <row r="507" spans="2:2" ht="13.2" x14ac:dyDescent="0.25">
      <c r="B507" s="157"/>
    </row>
    <row r="508" spans="2:2" ht="13.2" x14ac:dyDescent="0.25">
      <c r="B508" s="157"/>
    </row>
    <row r="509" spans="2:2" ht="13.2" x14ac:dyDescent="0.25">
      <c r="B509" s="157"/>
    </row>
    <row r="510" spans="2:2" ht="13.2" x14ac:dyDescent="0.25">
      <c r="B510" s="157"/>
    </row>
    <row r="511" spans="2:2" ht="13.2" x14ac:dyDescent="0.25">
      <c r="B511" s="157"/>
    </row>
    <row r="512" spans="2:2" ht="13.2" x14ac:dyDescent="0.25">
      <c r="B512" s="157"/>
    </row>
    <row r="513" spans="2:2" ht="13.2" x14ac:dyDescent="0.25">
      <c r="B513" s="157"/>
    </row>
    <row r="514" spans="2:2" ht="13.2" x14ac:dyDescent="0.25">
      <c r="B514" s="157"/>
    </row>
    <row r="515" spans="2:2" ht="13.2" x14ac:dyDescent="0.25">
      <c r="B515" s="157"/>
    </row>
    <row r="516" spans="2:2" ht="13.2" x14ac:dyDescent="0.25">
      <c r="B516" s="157"/>
    </row>
    <row r="517" spans="2:2" ht="13.2" x14ac:dyDescent="0.25">
      <c r="B517" s="157"/>
    </row>
    <row r="518" spans="2:2" ht="13.2" x14ac:dyDescent="0.25">
      <c r="B518" s="157"/>
    </row>
    <row r="519" spans="2:2" ht="13.2" x14ac:dyDescent="0.25">
      <c r="B519" s="157"/>
    </row>
    <row r="520" spans="2:2" ht="13.2" x14ac:dyDescent="0.25">
      <c r="B520" s="157"/>
    </row>
    <row r="521" spans="2:2" ht="13.2" x14ac:dyDescent="0.25">
      <c r="B521" s="157"/>
    </row>
    <row r="522" spans="2:2" ht="13.2" x14ac:dyDescent="0.25">
      <c r="B522" s="157"/>
    </row>
    <row r="523" spans="2:2" ht="13.2" x14ac:dyDescent="0.25">
      <c r="B523" s="157"/>
    </row>
    <row r="524" spans="2:2" ht="13.2" x14ac:dyDescent="0.25">
      <c r="B524" s="157"/>
    </row>
    <row r="525" spans="2:2" ht="13.2" x14ac:dyDescent="0.25">
      <c r="B525" s="157"/>
    </row>
    <row r="526" spans="2:2" ht="13.2" x14ac:dyDescent="0.25">
      <c r="B526" s="157"/>
    </row>
    <row r="527" spans="2:2" ht="13.2" x14ac:dyDescent="0.25">
      <c r="B527" s="157"/>
    </row>
    <row r="528" spans="2:2" ht="13.2" x14ac:dyDescent="0.25">
      <c r="B528" s="157"/>
    </row>
    <row r="529" spans="2:2" ht="13.2" x14ac:dyDescent="0.25">
      <c r="B529" s="157"/>
    </row>
    <row r="530" spans="2:2" ht="13.2" x14ac:dyDescent="0.25">
      <c r="B530" s="157"/>
    </row>
    <row r="531" spans="2:2" ht="13.2" x14ac:dyDescent="0.25">
      <c r="B531" s="157"/>
    </row>
    <row r="532" spans="2:2" ht="13.2" x14ac:dyDescent="0.25">
      <c r="B532" s="157"/>
    </row>
    <row r="533" spans="2:2" ht="13.2" x14ac:dyDescent="0.25">
      <c r="B533" s="157"/>
    </row>
    <row r="534" spans="2:2" ht="13.2" x14ac:dyDescent="0.25">
      <c r="B534" s="157"/>
    </row>
    <row r="535" spans="2:2" ht="13.2" x14ac:dyDescent="0.25">
      <c r="B535" s="157"/>
    </row>
    <row r="536" spans="2:2" ht="13.2" x14ac:dyDescent="0.25">
      <c r="B536" s="157"/>
    </row>
    <row r="537" spans="2:2" ht="13.2" x14ac:dyDescent="0.25">
      <c r="B537" s="157"/>
    </row>
    <row r="538" spans="2:2" ht="13.2" x14ac:dyDescent="0.25">
      <c r="B538" s="157"/>
    </row>
    <row r="539" spans="2:2" ht="13.2" x14ac:dyDescent="0.25">
      <c r="B539" s="157"/>
    </row>
    <row r="540" spans="2:2" ht="13.2" x14ac:dyDescent="0.25">
      <c r="B540" s="157"/>
    </row>
    <row r="541" spans="2:2" ht="13.2" x14ac:dyDescent="0.25">
      <c r="B541" s="157"/>
    </row>
    <row r="542" spans="2:2" ht="13.2" x14ac:dyDescent="0.25">
      <c r="B542" s="157"/>
    </row>
    <row r="543" spans="2:2" ht="13.2" x14ac:dyDescent="0.25">
      <c r="B543" s="157"/>
    </row>
    <row r="544" spans="2:2" ht="13.2" x14ac:dyDescent="0.25">
      <c r="B544" s="157"/>
    </row>
    <row r="545" spans="2:2" ht="13.2" x14ac:dyDescent="0.25">
      <c r="B545" s="157"/>
    </row>
    <row r="546" spans="2:2" ht="13.2" x14ac:dyDescent="0.25">
      <c r="B546" s="157"/>
    </row>
    <row r="547" spans="2:2" ht="13.2" x14ac:dyDescent="0.25">
      <c r="B547" s="157"/>
    </row>
    <row r="548" spans="2:2" ht="13.2" x14ac:dyDescent="0.25">
      <c r="B548" s="157"/>
    </row>
    <row r="549" spans="2:2" ht="13.2" x14ac:dyDescent="0.25">
      <c r="B549" s="157"/>
    </row>
    <row r="550" spans="2:2" ht="13.2" x14ac:dyDescent="0.25">
      <c r="B550" s="157"/>
    </row>
    <row r="551" spans="2:2" ht="13.2" x14ac:dyDescent="0.25">
      <c r="B551" s="157"/>
    </row>
    <row r="552" spans="2:2" ht="13.2" x14ac:dyDescent="0.25">
      <c r="B552" s="157"/>
    </row>
    <row r="553" spans="2:2" ht="13.2" x14ac:dyDescent="0.25">
      <c r="B553" s="157"/>
    </row>
    <row r="554" spans="2:2" ht="13.2" x14ac:dyDescent="0.25">
      <c r="B554" s="157"/>
    </row>
    <row r="555" spans="2:2" ht="13.2" x14ac:dyDescent="0.25">
      <c r="B555" s="157"/>
    </row>
    <row r="556" spans="2:2" ht="13.2" x14ac:dyDescent="0.25">
      <c r="B556" s="157"/>
    </row>
    <row r="557" spans="2:2" ht="13.2" x14ac:dyDescent="0.25">
      <c r="B557" s="157"/>
    </row>
    <row r="558" spans="2:2" ht="13.2" x14ac:dyDescent="0.25">
      <c r="B558" s="157"/>
    </row>
    <row r="559" spans="2:2" ht="13.2" x14ac:dyDescent="0.25">
      <c r="B559" s="157"/>
    </row>
    <row r="560" spans="2:2" ht="13.2" x14ac:dyDescent="0.25">
      <c r="B560" s="157"/>
    </row>
    <row r="561" spans="2:2" ht="13.2" x14ac:dyDescent="0.25">
      <c r="B561" s="157"/>
    </row>
    <row r="562" spans="2:2" ht="13.2" x14ac:dyDescent="0.25">
      <c r="B562" s="157"/>
    </row>
    <row r="563" spans="2:2" ht="13.2" x14ac:dyDescent="0.25">
      <c r="B563" s="157"/>
    </row>
    <row r="564" spans="2:2" ht="13.2" x14ac:dyDescent="0.25">
      <c r="B564" s="157"/>
    </row>
    <row r="565" spans="2:2" ht="13.2" x14ac:dyDescent="0.25">
      <c r="B565" s="157"/>
    </row>
    <row r="566" spans="2:2" ht="13.2" x14ac:dyDescent="0.25">
      <c r="B566" s="157"/>
    </row>
    <row r="567" spans="2:2" ht="13.2" x14ac:dyDescent="0.25">
      <c r="B567" s="157"/>
    </row>
    <row r="568" spans="2:2" ht="13.2" x14ac:dyDescent="0.25">
      <c r="B568" s="157"/>
    </row>
    <row r="569" spans="2:2" ht="13.2" x14ac:dyDescent="0.25">
      <c r="B569" s="157"/>
    </row>
    <row r="570" spans="2:2" ht="13.2" x14ac:dyDescent="0.25">
      <c r="B570" s="157"/>
    </row>
    <row r="571" spans="2:2" ht="13.2" x14ac:dyDescent="0.25">
      <c r="B571" s="157"/>
    </row>
    <row r="572" spans="2:2" ht="13.2" x14ac:dyDescent="0.25">
      <c r="B572" s="157"/>
    </row>
    <row r="573" spans="2:2" ht="13.2" x14ac:dyDescent="0.25">
      <c r="B573" s="157"/>
    </row>
    <row r="574" spans="2:2" ht="13.2" x14ac:dyDescent="0.25">
      <c r="B574" s="157"/>
    </row>
    <row r="575" spans="2:2" ht="13.2" x14ac:dyDescent="0.25">
      <c r="B575" s="157"/>
    </row>
    <row r="576" spans="2:2" ht="13.2" x14ac:dyDescent="0.25">
      <c r="B576" s="157"/>
    </row>
    <row r="577" spans="2:2" ht="13.2" x14ac:dyDescent="0.25">
      <c r="B577" s="157"/>
    </row>
    <row r="578" spans="2:2" ht="13.2" x14ac:dyDescent="0.25">
      <c r="B578" s="157"/>
    </row>
    <row r="579" spans="2:2" ht="13.2" x14ac:dyDescent="0.25">
      <c r="B579" s="157"/>
    </row>
    <row r="580" spans="2:2" ht="13.2" x14ac:dyDescent="0.25">
      <c r="B580" s="157"/>
    </row>
    <row r="581" spans="2:2" ht="13.2" x14ac:dyDescent="0.25">
      <c r="B581" s="157"/>
    </row>
    <row r="582" spans="2:2" ht="13.2" x14ac:dyDescent="0.25">
      <c r="B582" s="157"/>
    </row>
    <row r="583" spans="2:2" ht="13.2" x14ac:dyDescent="0.25">
      <c r="B583" s="157"/>
    </row>
    <row r="584" spans="2:2" ht="13.2" x14ac:dyDescent="0.25">
      <c r="B584" s="157"/>
    </row>
    <row r="585" spans="2:2" ht="13.2" x14ac:dyDescent="0.25">
      <c r="B585" s="157"/>
    </row>
    <row r="586" spans="2:2" ht="13.2" x14ac:dyDescent="0.25">
      <c r="B586" s="157"/>
    </row>
    <row r="587" spans="2:2" ht="13.2" x14ac:dyDescent="0.25">
      <c r="B587" s="157"/>
    </row>
    <row r="588" spans="2:2" ht="13.2" x14ac:dyDescent="0.25">
      <c r="B588" s="157"/>
    </row>
    <row r="589" spans="2:2" ht="13.2" x14ac:dyDescent="0.25">
      <c r="B589" s="157"/>
    </row>
    <row r="590" spans="2:2" ht="13.2" x14ac:dyDescent="0.25">
      <c r="B590" s="157"/>
    </row>
    <row r="591" spans="2:2" ht="13.2" x14ac:dyDescent="0.25">
      <c r="B591" s="157"/>
    </row>
    <row r="592" spans="2:2" ht="13.2" x14ac:dyDescent="0.25">
      <c r="B592" s="157"/>
    </row>
    <row r="593" spans="2:2" ht="13.2" x14ac:dyDescent="0.25">
      <c r="B593" s="157"/>
    </row>
    <row r="594" spans="2:2" ht="13.2" x14ac:dyDescent="0.25">
      <c r="B594" s="157"/>
    </row>
    <row r="595" spans="2:2" ht="13.2" x14ac:dyDescent="0.25">
      <c r="B595" s="157"/>
    </row>
    <row r="596" spans="2:2" ht="13.2" x14ac:dyDescent="0.25">
      <c r="B596" s="157"/>
    </row>
    <row r="597" spans="2:2" ht="13.2" x14ac:dyDescent="0.25">
      <c r="B597" s="157"/>
    </row>
    <row r="598" spans="2:2" ht="13.2" x14ac:dyDescent="0.25">
      <c r="B598" s="157"/>
    </row>
    <row r="599" spans="2:2" ht="13.2" x14ac:dyDescent="0.25">
      <c r="B599" s="157"/>
    </row>
    <row r="600" spans="2:2" ht="13.2" x14ac:dyDescent="0.25">
      <c r="B600" s="157"/>
    </row>
    <row r="601" spans="2:2" ht="13.2" x14ac:dyDescent="0.25">
      <c r="B601" s="157"/>
    </row>
    <row r="602" spans="2:2" ht="13.2" x14ac:dyDescent="0.25">
      <c r="B602" s="157"/>
    </row>
    <row r="603" spans="2:2" ht="13.2" x14ac:dyDescent="0.25">
      <c r="B603" s="157"/>
    </row>
    <row r="604" spans="2:2" ht="13.2" x14ac:dyDescent="0.25">
      <c r="B604" s="157"/>
    </row>
    <row r="605" spans="2:2" ht="13.2" x14ac:dyDescent="0.25">
      <c r="B605" s="157"/>
    </row>
    <row r="606" spans="2:2" ht="13.2" x14ac:dyDescent="0.25">
      <c r="B606" s="157"/>
    </row>
    <row r="607" spans="2:2" ht="13.2" x14ac:dyDescent="0.25">
      <c r="B607" s="157"/>
    </row>
    <row r="608" spans="2:2" ht="13.2" x14ac:dyDescent="0.25">
      <c r="B608" s="157"/>
    </row>
    <row r="609" spans="2:2" ht="13.2" x14ac:dyDescent="0.25">
      <c r="B609" s="157"/>
    </row>
    <row r="610" spans="2:2" ht="13.2" x14ac:dyDescent="0.25">
      <c r="B610" s="157"/>
    </row>
    <row r="611" spans="2:2" ht="13.2" x14ac:dyDescent="0.25">
      <c r="B611" s="157"/>
    </row>
    <row r="612" spans="2:2" ht="13.2" x14ac:dyDescent="0.25">
      <c r="B612" s="157"/>
    </row>
    <row r="613" spans="2:2" ht="13.2" x14ac:dyDescent="0.25">
      <c r="B613" s="157"/>
    </row>
    <row r="614" spans="2:2" ht="13.2" x14ac:dyDescent="0.25">
      <c r="B614" s="157"/>
    </row>
    <row r="615" spans="2:2" ht="13.2" x14ac:dyDescent="0.25">
      <c r="B615" s="157"/>
    </row>
    <row r="616" spans="2:2" ht="13.2" x14ac:dyDescent="0.25">
      <c r="B616" s="157"/>
    </row>
    <row r="617" spans="2:2" ht="13.2" x14ac:dyDescent="0.25">
      <c r="B617" s="157"/>
    </row>
    <row r="618" spans="2:2" ht="13.2" x14ac:dyDescent="0.25">
      <c r="B618" s="157"/>
    </row>
    <row r="619" spans="2:2" ht="13.2" x14ac:dyDescent="0.25">
      <c r="B619" s="157"/>
    </row>
    <row r="620" spans="2:2" ht="13.2" x14ac:dyDescent="0.25">
      <c r="B620" s="157"/>
    </row>
    <row r="621" spans="2:2" ht="13.2" x14ac:dyDescent="0.25">
      <c r="B621" s="157"/>
    </row>
    <row r="622" spans="2:2" ht="13.2" x14ac:dyDescent="0.25">
      <c r="B622" s="157"/>
    </row>
    <row r="623" spans="2:2" ht="13.2" x14ac:dyDescent="0.25">
      <c r="B623" s="157"/>
    </row>
    <row r="624" spans="2:2" ht="13.2" x14ac:dyDescent="0.25">
      <c r="B624" s="157"/>
    </row>
    <row r="625" spans="2:2" ht="13.2" x14ac:dyDescent="0.25">
      <c r="B625" s="157"/>
    </row>
    <row r="626" spans="2:2" ht="13.2" x14ac:dyDescent="0.25">
      <c r="B626" s="157"/>
    </row>
    <row r="627" spans="2:2" ht="13.2" x14ac:dyDescent="0.25">
      <c r="B627" s="157"/>
    </row>
    <row r="628" spans="2:2" ht="13.2" x14ac:dyDescent="0.25">
      <c r="B628" s="157"/>
    </row>
    <row r="629" spans="2:2" ht="13.2" x14ac:dyDescent="0.25">
      <c r="B629" s="157"/>
    </row>
    <row r="630" spans="2:2" ht="13.2" x14ac:dyDescent="0.25">
      <c r="B630" s="157"/>
    </row>
    <row r="631" spans="2:2" ht="13.2" x14ac:dyDescent="0.25">
      <c r="B631" s="157"/>
    </row>
    <row r="632" spans="2:2" ht="13.2" x14ac:dyDescent="0.25">
      <c r="B632" s="157"/>
    </row>
    <row r="633" spans="2:2" ht="13.2" x14ac:dyDescent="0.25">
      <c r="B633" s="157"/>
    </row>
    <row r="634" spans="2:2" ht="13.2" x14ac:dyDescent="0.25">
      <c r="B634" s="157"/>
    </row>
    <row r="635" spans="2:2" ht="13.2" x14ac:dyDescent="0.25">
      <c r="B635" s="157"/>
    </row>
    <row r="636" spans="2:2" ht="13.2" x14ac:dyDescent="0.25">
      <c r="B636" s="157"/>
    </row>
    <row r="637" spans="2:2" ht="13.2" x14ac:dyDescent="0.25">
      <c r="B637" s="157"/>
    </row>
    <row r="638" spans="2:2" ht="13.2" x14ac:dyDescent="0.25">
      <c r="B638" s="157"/>
    </row>
    <row r="639" spans="2:2" ht="13.2" x14ac:dyDescent="0.25">
      <c r="B639" s="157"/>
    </row>
    <row r="640" spans="2:2" ht="13.2" x14ac:dyDescent="0.25">
      <c r="B640" s="157"/>
    </row>
    <row r="641" spans="2:2" ht="13.2" x14ac:dyDescent="0.25">
      <c r="B641" s="157"/>
    </row>
    <row r="642" spans="2:2" ht="13.2" x14ac:dyDescent="0.25">
      <c r="B642" s="157"/>
    </row>
    <row r="643" spans="2:2" ht="13.2" x14ac:dyDescent="0.25">
      <c r="B643" s="157"/>
    </row>
    <row r="644" spans="2:2" ht="13.2" x14ac:dyDescent="0.25">
      <c r="B644" s="157"/>
    </row>
    <row r="645" spans="2:2" ht="13.2" x14ac:dyDescent="0.25">
      <c r="B645" s="157"/>
    </row>
    <row r="646" spans="2:2" ht="13.2" x14ac:dyDescent="0.25">
      <c r="B646" s="157"/>
    </row>
    <row r="647" spans="2:2" ht="13.2" x14ac:dyDescent="0.25">
      <c r="B647" s="157"/>
    </row>
    <row r="648" spans="2:2" ht="13.2" x14ac:dyDescent="0.25">
      <c r="B648" s="157"/>
    </row>
    <row r="649" spans="2:2" ht="13.2" x14ac:dyDescent="0.25">
      <c r="B649" s="157"/>
    </row>
    <row r="650" spans="2:2" ht="13.2" x14ac:dyDescent="0.25">
      <c r="B650" s="157"/>
    </row>
    <row r="651" spans="2:2" ht="13.2" x14ac:dyDescent="0.25">
      <c r="B651" s="157"/>
    </row>
    <row r="652" spans="2:2" ht="13.2" x14ac:dyDescent="0.25">
      <c r="B652" s="157"/>
    </row>
    <row r="653" spans="2:2" ht="13.2" x14ac:dyDescent="0.25">
      <c r="B653" s="157"/>
    </row>
    <row r="654" spans="2:2" ht="13.2" x14ac:dyDescent="0.25">
      <c r="B654" s="157"/>
    </row>
    <row r="655" spans="2:2" ht="13.2" x14ac:dyDescent="0.25">
      <c r="B655" s="157"/>
    </row>
    <row r="656" spans="2:2" ht="13.2" x14ac:dyDescent="0.25">
      <c r="B656" s="157"/>
    </row>
    <row r="657" spans="2:2" ht="13.2" x14ac:dyDescent="0.25">
      <c r="B657" s="157"/>
    </row>
    <row r="658" spans="2:2" ht="13.2" x14ac:dyDescent="0.25">
      <c r="B658" s="157"/>
    </row>
    <row r="659" spans="2:2" ht="13.2" x14ac:dyDescent="0.25">
      <c r="B659" s="157"/>
    </row>
    <row r="660" spans="2:2" ht="13.2" x14ac:dyDescent="0.25">
      <c r="B660" s="157"/>
    </row>
    <row r="661" spans="2:2" ht="13.2" x14ac:dyDescent="0.25">
      <c r="B661" s="157"/>
    </row>
    <row r="662" spans="2:2" ht="13.2" x14ac:dyDescent="0.25">
      <c r="B662" s="157"/>
    </row>
    <row r="663" spans="2:2" ht="13.2" x14ac:dyDescent="0.25">
      <c r="B663" s="157"/>
    </row>
    <row r="664" spans="2:2" ht="13.2" x14ac:dyDescent="0.25">
      <c r="B664" s="157"/>
    </row>
    <row r="665" spans="2:2" ht="13.2" x14ac:dyDescent="0.25">
      <c r="B665" s="157"/>
    </row>
    <row r="666" spans="2:2" ht="13.2" x14ac:dyDescent="0.25">
      <c r="B666" s="157"/>
    </row>
    <row r="667" spans="2:2" ht="13.2" x14ac:dyDescent="0.25">
      <c r="B667" s="157"/>
    </row>
    <row r="668" spans="2:2" ht="13.2" x14ac:dyDescent="0.25">
      <c r="B668" s="157"/>
    </row>
    <row r="669" spans="2:2" ht="13.2" x14ac:dyDescent="0.25">
      <c r="B669" s="157"/>
    </row>
    <row r="670" spans="2:2" ht="13.2" x14ac:dyDescent="0.25">
      <c r="B670" s="157"/>
    </row>
    <row r="671" spans="2:2" ht="13.2" x14ac:dyDescent="0.25">
      <c r="B671" s="157"/>
    </row>
    <row r="672" spans="2:2" ht="13.2" x14ac:dyDescent="0.25">
      <c r="B672" s="157"/>
    </row>
    <row r="673" spans="2:2" ht="13.2" x14ac:dyDescent="0.25">
      <c r="B673" s="157"/>
    </row>
    <row r="674" spans="2:2" ht="13.2" x14ac:dyDescent="0.25">
      <c r="B674" s="157"/>
    </row>
    <row r="675" spans="2:2" ht="13.2" x14ac:dyDescent="0.25">
      <c r="B675" s="157"/>
    </row>
    <row r="676" spans="2:2" ht="13.2" x14ac:dyDescent="0.25">
      <c r="B676" s="157"/>
    </row>
    <row r="677" spans="2:2" ht="13.2" x14ac:dyDescent="0.25">
      <c r="B677" s="157"/>
    </row>
    <row r="678" spans="2:2" ht="13.2" x14ac:dyDescent="0.25">
      <c r="B678" s="157"/>
    </row>
    <row r="679" spans="2:2" ht="13.2" x14ac:dyDescent="0.25">
      <c r="B679" s="157"/>
    </row>
    <row r="680" spans="2:2" ht="13.2" x14ac:dyDescent="0.25">
      <c r="B680" s="157"/>
    </row>
    <row r="681" spans="2:2" ht="13.2" x14ac:dyDescent="0.25">
      <c r="B681" s="157"/>
    </row>
    <row r="682" spans="2:2" ht="13.2" x14ac:dyDescent="0.25">
      <c r="B682" s="157"/>
    </row>
    <row r="683" spans="2:2" ht="13.2" x14ac:dyDescent="0.25">
      <c r="B683" s="157"/>
    </row>
    <row r="684" spans="2:2" ht="13.2" x14ac:dyDescent="0.25">
      <c r="B684" s="157"/>
    </row>
    <row r="685" spans="2:2" ht="13.2" x14ac:dyDescent="0.25">
      <c r="B685" s="157"/>
    </row>
    <row r="686" spans="2:2" ht="13.2" x14ac:dyDescent="0.25">
      <c r="B686" s="157"/>
    </row>
    <row r="687" spans="2:2" ht="13.2" x14ac:dyDescent="0.25">
      <c r="B687" s="157"/>
    </row>
    <row r="688" spans="2:2" ht="13.2" x14ac:dyDescent="0.25">
      <c r="B688" s="157"/>
    </row>
    <row r="689" spans="2:2" ht="13.2" x14ac:dyDescent="0.25">
      <c r="B689" s="157"/>
    </row>
    <row r="690" spans="2:2" ht="13.2" x14ac:dyDescent="0.25">
      <c r="B690" s="157"/>
    </row>
    <row r="691" spans="2:2" ht="13.2" x14ac:dyDescent="0.25">
      <c r="B691" s="157"/>
    </row>
    <row r="692" spans="2:2" ht="13.2" x14ac:dyDescent="0.25">
      <c r="B692" s="157"/>
    </row>
    <row r="693" spans="2:2" ht="13.2" x14ac:dyDescent="0.25">
      <c r="B693" s="157"/>
    </row>
    <row r="694" spans="2:2" ht="13.2" x14ac:dyDescent="0.25">
      <c r="B694" s="157"/>
    </row>
    <row r="695" spans="2:2" ht="13.2" x14ac:dyDescent="0.25">
      <c r="B695" s="157"/>
    </row>
    <row r="696" spans="2:2" ht="13.2" x14ac:dyDescent="0.25">
      <c r="B696" s="157"/>
    </row>
    <row r="697" spans="2:2" ht="13.2" x14ac:dyDescent="0.25">
      <c r="B697" s="157"/>
    </row>
    <row r="698" spans="2:2" ht="13.2" x14ac:dyDescent="0.25">
      <c r="B698" s="157"/>
    </row>
    <row r="699" spans="2:2" ht="13.2" x14ac:dyDescent="0.25">
      <c r="B699" s="157"/>
    </row>
    <row r="700" spans="2:2" ht="13.2" x14ac:dyDescent="0.25">
      <c r="B700" s="157"/>
    </row>
    <row r="701" spans="2:2" ht="13.2" x14ac:dyDescent="0.25">
      <c r="B701" s="157"/>
    </row>
    <row r="702" spans="2:2" ht="13.2" x14ac:dyDescent="0.25">
      <c r="B702" s="157"/>
    </row>
    <row r="703" spans="2:2" ht="13.2" x14ac:dyDescent="0.25">
      <c r="B703" s="157"/>
    </row>
    <row r="704" spans="2:2" ht="13.2" x14ac:dyDescent="0.25">
      <c r="B704" s="157"/>
    </row>
    <row r="705" spans="2:2" ht="13.2" x14ac:dyDescent="0.25">
      <c r="B705" s="157"/>
    </row>
    <row r="706" spans="2:2" ht="13.2" x14ac:dyDescent="0.25">
      <c r="B706" s="157"/>
    </row>
    <row r="707" spans="2:2" ht="13.2" x14ac:dyDescent="0.25">
      <c r="B707" s="157"/>
    </row>
    <row r="708" spans="2:2" ht="13.2" x14ac:dyDescent="0.25">
      <c r="B708" s="157"/>
    </row>
    <row r="709" spans="2:2" ht="13.2" x14ac:dyDescent="0.25">
      <c r="B709" s="157"/>
    </row>
    <row r="710" spans="2:2" ht="13.2" x14ac:dyDescent="0.25">
      <c r="B710" s="157"/>
    </row>
    <row r="711" spans="2:2" ht="13.2" x14ac:dyDescent="0.25">
      <c r="B711" s="157"/>
    </row>
    <row r="712" spans="2:2" ht="13.2" x14ac:dyDescent="0.25">
      <c r="B712" s="157"/>
    </row>
    <row r="713" spans="2:2" ht="13.2" x14ac:dyDescent="0.25">
      <c r="B713" s="157"/>
    </row>
    <row r="714" spans="2:2" ht="13.2" x14ac:dyDescent="0.25">
      <c r="B714" s="157"/>
    </row>
    <row r="715" spans="2:2" ht="13.2" x14ac:dyDescent="0.25">
      <c r="B715" s="157"/>
    </row>
    <row r="716" spans="2:2" ht="13.2" x14ac:dyDescent="0.25">
      <c r="B716" s="157"/>
    </row>
    <row r="717" spans="2:2" ht="13.2" x14ac:dyDescent="0.25">
      <c r="B717" s="157"/>
    </row>
    <row r="718" spans="2:2" ht="13.2" x14ac:dyDescent="0.25">
      <c r="B718" s="157"/>
    </row>
    <row r="719" spans="2:2" ht="13.2" x14ac:dyDescent="0.25">
      <c r="B719" s="157"/>
    </row>
    <row r="720" spans="2:2" ht="13.2" x14ac:dyDescent="0.25">
      <c r="B720" s="157"/>
    </row>
    <row r="721" spans="2:2" ht="13.2" x14ac:dyDescent="0.25">
      <c r="B721" s="157"/>
    </row>
    <row r="722" spans="2:2" ht="13.2" x14ac:dyDescent="0.25">
      <c r="B722" s="157"/>
    </row>
    <row r="723" spans="2:2" ht="13.2" x14ac:dyDescent="0.25">
      <c r="B723" s="157"/>
    </row>
    <row r="724" spans="2:2" ht="13.2" x14ac:dyDescent="0.25">
      <c r="B724" s="157"/>
    </row>
    <row r="725" spans="2:2" ht="13.2" x14ac:dyDescent="0.25">
      <c r="B725" s="157"/>
    </row>
    <row r="726" spans="2:2" ht="13.2" x14ac:dyDescent="0.25">
      <c r="B726" s="157"/>
    </row>
    <row r="727" spans="2:2" ht="13.2" x14ac:dyDescent="0.25">
      <c r="B727" s="157"/>
    </row>
    <row r="728" spans="2:2" ht="13.2" x14ac:dyDescent="0.25">
      <c r="B728" s="157"/>
    </row>
    <row r="729" spans="2:2" ht="13.2" x14ac:dyDescent="0.25">
      <c r="B729" s="157"/>
    </row>
    <row r="730" spans="2:2" ht="13.2" x14ac:dyDescent="0.25">
      <c r="B730" s="157"/>
    </row>
    <row r="731" spans="2:2" ht="13.2" x14ac:dyDescent="0.25">
      <c r="B731" s="157"/>
    </row>
    <row r="732" spans="2:2" ht="13.2" x14ac:dyDescent="0.25">
      <c r="B732" s="157"/>
    </row>
    <row r="733" spans="2:2" ht="13.2" x14ac:dyDescent="0.25">
      <c r="B733" s="157"/>
    </row>
    <row r="734" spans="2:2" ht="13.2" x14ac:dyDescent="0.25">
      <c r="B734" s="157"/>
    </row>
    <row r="735" spans="2:2" ht="13.2" x14ac:dyDescent="0.25">
      <c r="B735" s="157"/>
    </row>
    <row r="736" spans="2:2" ht="13.2" x14ac:dyDescent="0.25">
      <c r="B736" s="157"/>
    </row>
    <row r="737" spans="2:2" ht="13.2" x14ac:dyDescent="0.25">
      <c r="B737" s="157"/>
    </row>
    <row r="738" spans="2:2" ht="13.2" x14ac:dyDescent="0.25">
      <c r="B738" s="157"/>
    </row>
    <row r="739" spans="2:2" ht="13.2" x14ac:dyDescent="0.25">
      <c r="B739" s="157"/>
    </row>
    <row r="740" spans="2:2" ht="13.2" x14ac:dyDescent="0.25">
      <c r="B740" s="157"/>
    </row>
    <row r="741" spans="2:2" ht="13.2" x14ac:dyDescent="0.25">
      <c r="B741" s="157"/>
    </row>
    <row r="742" spans="2:2" ht="13.2" x14ac:dyDescent="0.25">
      <c r="B742" s="157"/>
    </row>
    <row r="743" spans="2:2" ht="13.2" x14ac:dyDescent="0.25">
      <c r="B743" s="157"/>
    </row>
    <row r="744" spans="2:2" ht="13.2" x14ac:dyDescent="0.25">
      <c r="B744" s="157"/>
    </row>
    <row r="745" spans="2:2" ht="13.2" x14ac:dyDescent="0.25">
      <c r="B745" s="157"/>
    </row>
    <row r="746" spans="2:2" ht="13.2" x14ac:dyDescent="0.25">
      <c r="B746" s="157"/>
    </row>
    <row r="747" spans="2:2" ht="13.2" x14ac:dyDescent="0.25">
      <c r="B747" s="157"/>
    </row>
    <row r="748" spans="2:2" ht="13.2" x14ac:dyDescent="0.25">
      <c r="B748" s="157"/>
    </row>
    <row r="749" spans="2:2" ht="13.2" x14ac:dyDescent="0.25">
      <c r="B749" s="157"/>
    </row>
    <row r="750" spans="2:2" ht="13.2" x14ac:dyDescent="0.25">
      <c r="B750" s="157"/>
    </row>
    <row r="751" spans="2:2" ht="13.2" x14ac:dyDescent="0.25">
      <c r="B751" s="157"/>
    </row>
    <row r="752" spans="2:2" ht="13.2" x14ac:dyDescent="0.25">
      <c r="B752" s="157"/>
    </row>
    <row r="753" spans="2:2" ht="13.2" x14ac:dyDescent="0.25">
      <c r="B753" s="157"/>
    </row>
    <row r="754" spans="2:2" ht="13.2" x14ac:dyDescent="0.25">
      <c r="B754" s="157"/>
    </row>
    <row r="755" spans="2:2" ht="13.2" x14ac:dyDescent="0.25">
      <c r="B755" s="157"/>
    </row>
    <row r="756" spans="2:2" ht="13.2" x14ac:dyDescent="0.25">
      <c r="B756" s="157"/>
    </row>
    <row r="757" spans="2:2" ht="13.2" x14ac:dyDescent="0.25">
      <c r="B757" s="157"/>
    </row>
    <row r="758" spans="2:2" ht="13.2" x14ac:dyDescent="0.25">
      <c r="B758" s="157"/>
    </row>
    <row r="759" spans="2:2" ht="13.2" x14ac:dyDescent="0.25">
      <c r="B759" s="157"/>
    </row>
    <row r="760" spans="2:2" ht="13.2" x14ac:dyDescent="0.25">
      <c r="B760" s="157"/>
    </row>
    <row r="761" spans="2:2" ht="13.2" x14ac:dyDescent="0.25">
      <c r="B761" s="157"/>
    </row>
    <row r="762" spans="2:2" ht="13.2" x14ac:dyDescent="0.25">
      <c r="B762" s="157"/>
    </row>
    <row r="763" spans="2:2" ht="13.2" x14ac:dyDescent="0.25">
      <c r="B763" s="157"/>
    </row>
    <row r="764" spans="2:2" ht="13.2" x14ac:dyDescent="0.25">
      <c r="B764" s="157"/>
    </row>
    <row r="765" spans="2:2" ht="13.2" x14ac:dyDescent="0.25">
      <c r="B765" s="157"/>
    </row>
    <row r="766" spans="2:2" ht="13.2" x14ac:dyDescent="0.25">
      <c r="B766" s="157"/>
    </row>
    <row r="767" spans="2:2" ht="13.2" x14ac:dyDescent="0.25">
      <c r="B767" s="157"/>
    </row>
    <row r="768" spans="2:2" ht="13.2" x14ac:dyDescent="0.25">
      <c r="B768" s="157"/>
    </row>
    <row r="769" spans="2:2" ht="13.2" x14ac:dyDescent="0.25">
      <c r="B769" s="157"/>
    </row>
    <row r="770" spans="2:2" ht="13.2" x14ac:dyDescent="0.25">
      <c r="B770" s="157"/>
    </row>
    <row r="771" spans="2:2" ht="13.2" x14ac:dyDescent="0.25">
      <c r="B771" s="157"/>
    </row>
    <row r="772" spans="2:2" ht="13.2" x14ac:dyDescent="0.25">
      <c r="B772" s="157"/>
    </row>
    <row r="773" spans="2:2" ht="13.2" x14ac:dyDescent="0.25">
      <c r="B773" s="157"/>
    </row>
    <row r="774" spans="2:2" ht="13.2" x14ac:dyDescent="0.25">
      <c r="B774" s="157"/>
    </row>
    <row r="775" spans="2:2" ht="13.2" x14ac:dyDescent="0.25">
      <c r="B775" s="157"/>
    </row>
    <row r="776" spans="2:2" ht="13.2" x14ac:dyDescent="0.25">
      <c r="B776" s="157"/>
    </row>
    <row r="777" spans="2:2" ht="13.2" x14ac:dyDescent="0.25">
      <c r="B777" s="157"/>
    </row>
    <row r="778" spans="2:2" ht="13.2" x14ac:dyDescent="0.25">
      <c r="B778" s="157"/>
    </row>
    <row r="779" spans="2:2" ht="13.2" x14ac:dyDescent="0.25">
      <c r="B779" s="157"/>
    </row>
    <row r="780" spans="2:2" ht="13.2" x14ac:dyDescent="0.25">
      <c r="B780" s="157"/>
    </row>
    <row r="781" spans="2:2" ht="13.2" x14ac:dyDescent="0.25">
      <c r="B781" s="157"/>
    </row>
    <row r="782" spans="2:2" ht="13.2" x14ac:dyDescent="0.25">
      <c r="B782" s="157"/>
    </row>
    <row r="783" spans="2:2" ht="13.2" x14ac:dyDescent="0.25">
      <c r="B783" s="157"/>
    </row>
    <row r="784" spans="2:2" ht="13.2" x14ac:dyDescent="0.25">
      <c r="B784" s="157"/>
    </row>
    <row r="785" spans="2:2" ht="13.2" x14ac:dyDescent="0.25">
      <c r="B785" s="157"/>
    </row>
    <row r="786" spans="2:2" ht="13.2" x14ac:dyDescent="0.25">
      <c r="B786" s="157"/>
    </row>
    <row r="787" spans="2:2" ht="13.2" x14ac:dyDescent="0.25">
      <c r="B787" s="157"/>
    </row>
    <row r="788" spans="2:2" ht="13.2" x14ac:dyDescent="0.25">
      <c r="B788" s="157"/>
    </row>
    <row r="789" spans="2:2" ht="13.2" x14ac:dyDescent="0.25">
      <c r="B789" s="157"/>
    </row>
    <row r="790" spans="2:2" ht="13.2" x14ac:dyDescent="0.25">
      <c r="B790" s="157"/>
    </row>
    <row r="791" spans="2:2" ht="13.2" x14ac:dyDescent="0.25">
      <c r="B791" s="157"/>
    </row>
    <row r="792" spans="2:2" ht="13.2" x14ac:dyDescent="0.25">
      <c r="B792" s="157"/>
    </row>
    <row r="793" spans="2:2" ht="13.2" x14ac:dyDescent="0.25">
      <c r="B793" s="157"/>
    </row>
    <row r="794" spans="2:2" ht="13.2" x14ac:dyDescent="0.25">
      <c r="B794" s="157"/>
    </row>
    <row r="795" spans="2:2" ht="13.2" x14ac:dyDescent="0.25">
      <c r="B795" s="157"/>
    </row>
    <row r="796" spans="2:2" ht="13.2" x14ac:dyDescent="0.25">
      <c r="B796" s="157"/>
    </row>
    <row r="797" spans="2:2" ht="13.2" x14ac:dyDescent="0.25">
      <c r="B797" s="157"/>
    </row>
    <row r="798" spans="2:2" ht="13.2" x14ac:dyDescent="0.25">
      <c r="B798" s="157"/>
    </row>
    <row r="799" spans="2:2" ht="13.2" x14ac:dyDescent="0.25">
      <c r="B799" s="157"/>
    </row>
    <row r="800" spans="2:2" ht="13.2" x14ac:dyDescent="0.25">
      <c r="B800" s="157"/>
    </row>
    <row r="801" spans="2:2" ht="13.2" x14ac:dyDescent="0.25">
      <c r="B801" s="157"/>
    </row>
    <row r="802" spans="2:2" ht="13.2" x14ac:dyDescent="0.25">
      <c r="B802" s="157"/>
    </row>
    <row r="803" spans="2:2" ht="13.2" x14ac:dyDescent="0.25">
      <c r="B803" s="157"/>
    </row>
    <row r="804" spans="2:2" ht="13.2" x14ac:dyDescent="0.25">
      <c r="B804" s="157"/>
    </row>
    <row r="805" spans="2:2" ht="13.2" x14ac:dyDescent="0.25">
      <c r="B805" s="157"/>
    </row>
    <row r="806" spans="2:2" ht="13.2" x14ac:dyDescent="0.25">
      <c r="B806" s="157"/>
    </row>
    <row r="807" spans="2:2" ht="13.2" x14ac:dyDescent="0.25">
      <c r="B807" s="157"/>
    </row>
    <row r="808" spans="2:2" ht="13.2" x14ac:dyDescent="0.25">
      <c r="B808" s="157"/>
    </row>
    <row r="809" spans="2:2" ht="13.2" x14ac:dyDescent="0.25">
      <c r="B809" s="157"/>
    </row>
    <row r="810" spans="2:2" ht="13.2" x14ac:dyDescent="0.25">
      <c r="B810" s="157"/>
    </row>
    <row r="811" spans="2:2" ht="13.2" x14ac:dyDescent="0.25">
      <c r="B811" s="157"/>
    </row>
    <row r="812" spans="2:2" ht="13.2" x14ac:dyDescent="0.25">
      <c r="B812" s="157"/>
    </row>
    <row r="813" spans="2:2" ht="13.2" x14ac:dyDescent="0.25">
      <c r="B813" s="157"/>
    </row>
    <row r="814" spans="2:2" ht="13.2" x14ac:dyDescent="0.25">
      <c r="B814" s="157"/>
    </row>
    <row r="815" spans="2:2" ht="13.2" x14ac:dyDescent="0.25">
      <c r="B815" s="157"/>
    </row>
    <row r="816" spans="2:2" ht="13.2" x14ac:dyDescent="0.25">
      <c r="B816" s="157"/>
    </row>
    <row r="817" spans="2:2" ht="13.2" x14ac:dyDescent="0.25">
      <c r="B817" s="157"/>
    </row>
    <row r="818" spans="2:2" ht="13.2" x14ac:dyDescent="0.25">
      <c r="B818" s="157"/>
    </row>
    <row r="819" spans="2:2" ht="13.2" x14ac:dyDescent="0.25">
      <c r="B819" s="157"/>
    </row>
    <row r="820" spans="2:2" ht="13.2" x14ac:dyDescent="0.25">
      <c r="B820" s="157"/>
    </row>
    <row r="821" spans="2:2" ht="13.2" x14ac:dyDescent="0.25">
      <c r="B821" s="157"/>
    </row>
    <row r="822" spans="2:2" ht="13.2" x14ac:dyDescent="0.25">
      <c r="B822" s="157"/>
    </row>
    <row r="823" spans="2:2" ht="13.2" x14ac:dyDescent="0.25">
      <c r="B823" s="157"/>
    </row>
    <row r="824" spans="2:2" ht="13.2" x14ac:dyDescent="0.25">
      <c r="B824" s="157"/>
    </row>
    <row r="825" spans="2:2" ht="13.2" x14ac:dyDescent="0.25">
      <c r="B825" s="157"/>
    </row>
    <row r="826" spans="2:2" ht="13.2" x14ac:dyDescent="0.25">
      <c r="B826" s="157"/>
    </row>
    <row r="827" spans="2:2" ht="13.2" x14ac:dyDescent="0.25">
      <c r="B827" s="157"/>
    </row>
    <row r="828" spans="2:2" ht="13.2" x14ac:dyDescent="0.25">
      <c r="B828" s="157"/>
    </row>
    <row r="829" spans="2:2" ht="13.2" x14ac:dyDescent="0.25">
      <c r="B829" s="157"/>
    </row>
    <row r="830" spans="2:2" ht="13.2" x14ac:dyDescent="0.25">
      <c r="B830" s="157"/>
    </row>
    <row r="831" spans="2:2" ht="13.2" x14ac:dyDescent="0.25">
      <c r="B831" s="157"/>
    </row>
    <row r="832" spans="2:2" ht="13.2" x14ac:dyDescent="0.25">
      <c r="B832" s="157"/>
    </row>
    <row r="833" spans="2:2" ht="13.2" x14ac:dyDescent="0.25">
      <c r="B833" s="157"/>
    </row>
    <row r="834" spans="2:2" ht="13.2" x14ac:dyDescent="0.25">
      <c r="B834" s="157"/>
    </row>
    <row r="835" spans="2:2" ht="13.2" x14ac:dyDescent="0.25">
      <c r="B835" s="157"/>
    </row>
    <row r="836" spans="2:2" ht="13.2" x14ac:dyDescent="0.25">
      <c r="B836" s="157"/>
    </row>
    <row r="837" spans="2:2" ht="13.2" x14ac:dyDescent="0.25">
      <c r="B837" s="157"/>
    </row>
    <row r="838" spans="2:2" ht="13.2" x14ac:dyDescent="0.25">
      <c r="B838" s="157"/>
    </row>
    <row r="839" spans="2:2" ht="13.2" x14ac:dyDescent="0.25">
      <c r="B839" s="157"/>
    </row>
    <row r="840" spans="2:2" ht="13.2" x14ac:dyDescent="0.25">
      <c r="B840" s="157"/>
    </row>
    <row r="841" spans="2:2" ht="13.2" x14ac:dyDescent="0.25">
      <c r="B841" s="157"/>
    </row>
    <row r="842" spans="2:2" ht="13.2" x14ac:dyDescent="0.25">
      <c r="B842" s="157"/>
    </row>
    <row r="843" spans="2:2" ht="13.2" x14ac:dyDescent="0.25">
      <c r="B843" s="157"/>
    </row>
    <row r="844" spans="2:2" ht="13.2" x14ac:dyDescent="0.25">
      <c r="B844" s="157"/>
    </row>
    <row r="845" spans="2:2" ht="13.2" x14ac:dyDescent="0.25">
      <c r="B845" s="157"/>
    </row>
    <row r="846" spans="2:2" ht="13.2" x14ac:dyDescent="0.25">
      <c r="B846" s="157"/>
    </row>
    <row r="847" spans="2:2" ht="13.2" x14ac:dyDescent="0.25">
      <c r="B847" s="157"/>
    </row>
    <row r="848" spans="2:2" ht="13.2" x14ac:dyDescent="0.25">
      <c r="B848" s="157"/>
    </row>
    <row r="849" spans="2:2" ht="13.2" x14ac:dyDescent="0.25">
      <c r="B849" s="157"/>
    </row>
    <row r="850" spans="2:2" ht="13.2" x14ac:dyDescent="0.25">
      <c r="B850" s="157"/>
    </row>
    <row r="851" spans="2:2" ht="13.2" x14ac:dyDescent="0.25">
      <c r="B851" s="157"/>
    </row>
    <row r="852" spans="2:2" ht="13.2" x14ac:dyDescent="0.25">
      <c r="B852" s="157"/>
    </row>
    <row r="853" spans="2:2" ht="13.2" x14ac:dyDescent="0.25">
      <c r="B853" s="157"/>
    </row>
    <row r="854" spans="2:2" ht="13.2" x14ac:dyDescent="0.25">
      <c r="B854" s="157"/>
    </row>
    <row r="855" spans="2:2" ht="13.2" x14ac:dyDescent="0.25">
      <c r="B855" s="157"/>
    </row>
    <row r="856" spans="2:2" ht="13.2" x14ac:dyDescent="0.25">
      <c r="B856" s="157"/>
    </row>
    <row r="857" spans="2:2" ht="13.2" x14ac:dyDescent="0.25">
      <c r="B857" s="157"/>
    </row>
    <row r="858" spans="2:2" ht="13.2" x14ac:dyDescent="0.25">
      <c r="B858" s="157"/>
    </row>
    <row r="859" spans="2:2" ht="13.2" x14ac:dyDescent="0.25">
      <c r="B859" s="157"/>
    </row>
    <row r="860" spans="2:2" ht="13.2" x14ac:dyDescent="0.25">
      <c r="B860" s="157"/>
    </row>
    <row r="861" spans="2:2" ht="13.2" x14ac:dyDescent="0.25">
      <c r="B861" s="157"/>
    </row>
    <row r="862" spans="2:2" ht="13.2" x14ac:dyDescent="0.25">
      <c r="B862" s="157"/>
    </row>
    <row r="863" spans="2:2" ht="13.2" x14ac:dyDescent="0.25">
      <c r="B863" s="157"/>
    </row>
    <row r="864" spans="2:2" ht="13.2" x14ac:dyDescent="0.25">
      <c r="B864" s="157"/>
    </row>
    <row r="865" spans="2:2" ht="13.2" x14ac:dyDescent="0.25">
      <c r="B865" s="157"/>
    </row>
    <row r="866" spans="2:2" ht="13.2" x14ac:dyDescent="0.25">
      <c r="B866" s="157"/>
    </row>
    <row r="867" spans="2:2" ht="13.2" x14ac:dyDescent="0.25">
      <c r="B867" s="157"/>
    </row>
    <row r="868" spans="2:2" ht="13.2" x14ac:dyDescent="0.25">
      <c r="B868" s="157"/>
    </row>
    <row r="869" spans="2:2" ht="13.2" x14ac:dyDescent="0.25">
      <c r="B869" s="157"/>
    </row>
    <row r="870" spans="2:2" ht="13.2" x14ac:dyDescent="0.25">
      <c r="B870" s="157"/>
    </row>
    <row r="871" spans="2:2" ht="13.2" x14ac:dyDescent="0.25">
      <c r="B871" s="157"/>
    </row>
    <row r="872" spans="2:2" ht="13.2" x14ac:dyDescent="0.25">
      <c r="B872" s="157"/>
    </row>
    <row r="873" spans="2:2" ht="13.2" x14ac:dyDescent="0.25">
      <c r="B873" s="157"/>
    </row>
    <row r="874" spans="2:2" ht="13.2" x14ac:dyDescent="0.25">
      <c r="B874" s="157"/>
    </row>
    <row r="875" spans="2:2" ht="13.2" x14ac:dyDescent="0.25">
      <c r="B875" s="157"/>
    </row>
    <row r="876" spans="2:2" ht="13.2" x14ac:dyDescent="0.25">
      <c r="B876" s="157"/>
    </row>
    <row r="877" spans="2:2" ht="13.2" x14ac:dyDescent="0.25">
      <c r="B877" s="157"/>
    </row>
    <row r="878" spans="2:2" ht="13.2" x14ac:dyDescent="0.25">
      <c r="B878" s="157"/>
    </row>
    <row r="879" spans="2:2" ht="13.2" x14ac:dyDescent="0.25">
      <c r="B879" s="157"/>
    </row>
    <row r="880" spans="2:2" ht="13.2" x14ac:dyDescent="0.25">
      <c r="B880" s="157"/>
    </row>
    <row r="881" spans="2:2" ht="13.2" x14ac:dyDescent="0.25">
      <c r="B881" s="157"/>
    </row>
    <row r="882" spans="2:2" ht="13.2" x14ac:dyDescent="0.25">
      <c r="B882" s="157"/>
    </row>
    <row r="883" spans="2:2" ht="13.2" x14ac:dyDescent="0.25">
      <c r="B883" s="157"/>
    </row>
    <row r="884" spans="2:2" ht="13.2" x14ac:dyDescent="0.25">
      <c r="B884" s="157"/>
    </row>
    <row r="885" spans="2:2" ht="13.2" x14ac:dyDescent="0.25">
      <c r="B885" s="157"/>
    </row>
    <row r="886" spans="2:2" ht="13.2" x14ac:dyDescent="0.25">
      <c r="B886" s="157"/>
    </row>
    <row r="887" spans="2:2" ht="13.2" x14ac:dyDescent="0.25">
      <c r="B887" s="157"/>
    </row>
    <row r="888" spans="2:2" ht="13.2" x14ac:dyDescent="0.25">
      <c r="B888" s="157"/>
    </row>
    <row r="889" spans="2:2" ht="13.2" x14ac:dyDescent="0.25">
      <c r="B889" s="157"/>
    </row>
    <row r="890" spans="2:2" ht="13.2" x14ac:dyDescent="0.25">
      <c r="B890" s="157"/>
    </row>
    <row r="891" spans="2:2" ht="13.2" x14ac:dyDescent="0.25">
      <c r="B891" s="157"/>
    </row>
    <row r="892" spans="2:2" ht="13.2" x14ac:dyDescent="0.25">
      <c r="B892" s="157"/>
    </row>
    <row r="893" spans="2:2" ht="13.2" x14ac:dyDescent="0.25">
      <c r="B893" s="157"/>
    </row>
    <row r="894" spans="2:2" ht="13.2" x14ac:dyDescent="0.25">
      <c r="B894" s="157"/>
    </row>
    <row r="895" spans="2:2" ht="13.2" x14ac:dyDescent="0.25">
      <c r="B895" s="157"/>
    </row>
    <row r="896" spans="2:2" ht="13.2" x14ac:dyDescent="0.25">
      <c r="B896" s="157"/>
    </row>
    <row r="897" spans="2:2" ht="13.2" x14ac:dyDescent="0.25">
      <c r="B897" s="157"/>
    </row>
    <row r="898" spans="2:2" ht="13.2" x14ac:dyDescent="0.25">
      <c r="B898" s="157"/>
    </row>
    <row r="899" spans="2:2" ht="13.2" x14ac:dyDescent="0.25">
      <c r="B899" s="157"/>
    </row>
    <row r="900" spans="2:2" ht="13.2" x14ac:dyDescent="0.25">
      <c r="B900" s="157"/>
    </row>
    <row r="901" spans="2:2" ht="13.2" x14ac:dyDescent="0.25">
      <c r="B901" s="157"/>
    </row>
    <row r="902" spans="2:2" ht="13.2" x14ac:dyDescent="0.25">
      <c r="B902" s="157"/>
    </row>
    <row r="903" spans="2:2" ht="13.2" x14ac:dyDescent="0.25">
      <c r="B903" s="157"/>
    </row>
    <row r="904" spans="2:2" ht="13.2" x14ac:dyDescent="0.25">
      <c r="B904" s="157"/>
    </row>
    <row r="905" spans="2:2" ht="13.2" x14ac:dyDescent="0.25">
      <c r="B905" s="157"/>
    </row>
    <row r="906" spans="2:2" ht="13.2" x14ac:dyDescent="0.25">
      <c r="B906" s="157"/>
    </row>
    <row r="907" spans="2:2" ht="13.2" x14ac:dyDescent="0.25">
      <c r="B907" s="157"/>
    </row>
    <row r="908" spans="2:2" ht="13.2" x14ac:dyDescent="0.25">
      <c r="B908" s="157"/>
    </row>
    <row r="909" spans="2:2" ht="13.2" x14ac:dyDescent="0.25">
      <c r="B909" s="157"/>
    </row>
    <row r="910" spans="2:2" ht="13.2" x14ac:dyDescent="0.25">
      <c r="B910" s="157"/>
    </row>
    <row r="911" spans="2:2" ht="13.2" x14ac:dyDescent="0.25">
      <c r="B911" s="157"/>
    </row>
    <row r="912" spans="2:2" ht="13.2" x14ac:dyDescent="0.25">
      <c r="B912" s="157"/>
    </row>
    <row r="913" spans="2:2" ht="13.2" x14ac:dyDescent="0.25">
      <c r="B913" s="157"/>
    </row>
    <row r="914" spans="2:2" ht="13.2" x14ac:dyDescent="0.25">
      <c r="B914" s="157"/>
    </row>
    <row r="915" spans="2:2" ht="13.2" x14ac:dyDescent="0.25">
      <c r="B915" s="157"/>
    </row>
    <row r="916" spans="2:2" ht="13.2" x14ac:dyDescent="0.25">
      <c r="B916" s="157"/>
    </row>
    <row r="917" spans="2:2" ht="13.2" x14ac:dyDescent="0.25">
      <c r="B917" s="157"/>
    </row>
    <row r="918" spans="2:2" ht="13.2" x14ac:dyDescent="0.25">
      <c r="B918" s="157"/>
    </row>
    <row r="919" spans="2:2" ht="13.2" x14ac:dyDescent="0.25">
      <c r="B919" s="157"/>
    </row>
    <row r="920" spans="2:2" ht="13.2" x14ac:dyDescent="0.25">
      <c r="B920" s="157"/>
    </row>
    <row r="921" spans="2:2" ht="13.2" x14ac:dyDescent="0.25">
      <c r="B921" s="157"/>
    </row>
    <row r="922" spans="2:2" ht="13.2" x14ac:dyDescent="0.25">
      <c r="B922" s="157"/>
    </row>
    <row r="923" spans="2:2" ht="13.2" x14ac:dyDescent="0.25">
      <c r="B923" s="157"/>
    </row>
    <row r="924" spans="2:2" ht="13.2" x14ac:dyDescent="0.25">
      <c r="B924" s="157"/>
    </row>
    <row r="925" spans="2:2" ht="13.2" x14ac:dyDescent="0.25">
      <c r="B925" s="157"/>
    </row>
    <row r="926" spans="2:2" ht="13.2" x14ac:dyDescent="0.25">
      <c r="B926" s="157"/>
    </row>
    <row r="927" spans="2:2" ht="13.2" x14ac:dyDescent="0.25">
      <c r="B927" s="157"/>
    </row>
    <row r="928" spans="2:2" ht="13.2" x14ac:dyDescent="0.25">
      <c r="B928" s="157"/>
    </row>
    <row r="929" spans="2:2" ht="13.2" x14ac:dyDescent="0.25">
      <c r="B929" s="157"/>
    </row>
    <row r="930" spans="2:2" ht="13.2" x14ac:dyDescent="0.25">
      <c r="B930" s="157"/>
    </row>
    <row r="931" spans="2:2" ht="13.2" x14ac:dyDescent="0.25">
      <c r="B931" s="157"/>
    </row>
    <row r="932" spans="2:2" ht="13.2" x14ac:dyDescent="0.25">
      <c r="B932" s="157"/>
    </row>
    <row r="933" spans="2:2" ht="13.2" x14ac:dyDescent="0.25">
      <c r="B933" s="157"/>
    </row>
    <row r="934" spans="2:2" ht="13.2" x14ac:dyDescent="0.25">
      <c r="B934" s="157"/>
    </row>
    <row r="935" spans="2:2" ht="13.2" x14ac:dyDescent="0.25">
      <c r="B935" s="157"/>
    </row>
    <row r="936" spans="2:2" ht="13.2" x14ac:dyDescent="0.25">
      <c r="B936" s="157"/>
    </row>
    <row r="937" spans="2:2" ht="13.2" x14ac:dyDescent="0.25">
      <c r="B937" s="157"/>
    </row>
    <row r="938" spans="2:2" ht="13.2" x14ac:dyDescent="0.25">
      <c r="B938" s="157"/>
    </row>
    <row r="939" spans="2:2" ht="13.2" x14ac:dyDescent="0.25">
      <c r="B939" s="157"/>
    </row>
    <row r="940" spans="2:2" ht="13.2" x14ac:dyDescent="0.25">
      <c r="B940" s="157"/>
    </row>
    <row r="941" spans="2:2" ht="13.2" x14ac:dyDescent="0.25">
      <c r="B941" s="157"/>
    </row>
    <row r="942" spans="2:2" ht="13.2" x14ac:dyDescent="0.25">
      <c r="B942" s="157"/>
    </row>
    <row r="943" spans="2:2" ht="13.2" x14ac:dyDescent="0.25">
      <c r="B943" s="157"/>
    </row>
    <row r="944" spans="2:2" ht="13.2" x14ac:dyDescent="0.25">
      <c r="B944" s="157"/>
    </row>
    <row r="945" spans="2:2" ht="13.2" x14ac:dyDescent="0.25">
      <c r="B945" s="157"/>
    </row>
    <row r="946" spans="2:2" ht="13.2" x14ac:dyDescent="0.25">
      <c r="B946" s="157"/>
    </row>
    <row r="947" spans="2:2" ht="13.2" x14ac:dyDescent="0.25">
      <c r="B947" s="157"/>
    </row>
    <row r="948" spans="2:2" ht="13.2" x14ac:dyDescent="0.25">
      <c r="B948" s="157"/>
    </row>
    <row r="949" spans="2:2" ht="13.2" x14ac:dyDescent="0.25">
      <c r="B949" s="157"/>
    </row>
    <row r="950" spans="2:2" ht="13.2" x14ac:dyDescent="0.25">
      <c r="B950" s="157"/>
    </row>
    <row r="951" spans="2:2" ht="13.2" x14ac:dyDescent="0.25">
      <c r="B951" s="157"/>
    </row>
    <row r="952" spans="2:2" ht="13.2" x14ac:dyDescent="0.25">
      <c r="B952" s="157"/>
    </row>
    <row r="953" spans="2:2" ht="13.2" x14ac:dyDescent="0.25">
      <c r="B953" s="157"/>
    </row>
    <row r="954" spans="2:2" ht="13.2" x14ac:dyDescent="0.25">
      <c r="B954" s="157"/>
    </row>
    <row r="955" spans="2:2" ht="13.2" x14ac:dyDescent="0.25">
      <c r="B955" s="157"/>
    </row>
    <row r="956" spans="2:2" ht="13.2" x14ac:dyDescent="0.25">
      <c r="B956" s="157"/>
    </row>
    <row r="957" spans="2:2" ht="13.2" x14ac:dyDescent="0.25">
      <c r="B957" s="157"/>
    </row>
    <row r="958" spans="2:2" ht="13.2" x14ac:dyDescent="0.25">
      <c r="B958" s="157"/>
    </row>
    <row r="959" spans="2:2" ht="13.2" x14ac:dyDescent="0.25">
      <c r="B959" s="157"/>
    </row>
    <row r="960" spans="2:2" ht="13.2" x14ac:dyDescent="0.25">
      <c r="B960" s="157"/>
    </row>
    <row r="961" spans="2:2" ht="13.2" x14ac:dyDescent="0.25">
      <c r="B961" s="157"/>
    </row>
    <row r="962" spans="2:2" ht="13.2" x14ac:dyDescent="0.25">
      <c r="B962" s="157"/>
    </row>
    <row r="963" spans="2:2" ht="13.2" x14ac:dyDescent="0.25">
      <c r="B963" s="157"/>
    </row>
    <row r="964" spans="2:2" ht="13.2" x14ac:dyDescent="0.25">
      <c r="B964" s="157"/>
    </row>
    <row r="965" spans="2:2" ht="13.2" x14ac:dyDescent="0.25">
      <c r="B965" s="157"/>
    </row>
    <row r="966" spans="2:2" ht="13.2" x14ac:dyDescent="0.25">
      <c r="B966" s="157"/>
    </row>
    <row r="967" spans="2:2" ht="13.2" x14ac:dyDescent="0.25">
      <c r="B967" s="157"/>
    </row>
    <row r="968" spans="2:2" ht="13.2" x14ac:dyDescent="0.25">
      <c r="B968" s="157"/>
    </row>
    <row r="969" spans="2:2" ht="13.2" x14ac:dyDescent="0.25">
      <c r="B969" s="157"/>
    </row>
    <row r="970" spans="2:2" ht="13.2" x14ac:dyDescent="0.25">
      <c r="B970" s="157"/>
    </row>
    <row r="971" spans="2:2" ht="13.2" x14ac:dyDescent="0.25">
      <c r="B971" s="157"/>
    </row>
    <row r="972" spans="2:2" ht="13.2" x14ac:dyDescent="0.25">
      <c r="B972" s="157"/>
    </row>
    <row r="973" spans="2:2" ht="13.2" x14ac:dyDescent="0.25">
      <c r="B973" s="157"/>
    </row>
    <row r="974" spans="2:2" ht="13.2" x14ac:dyDescent="0.25">
      <c r="B974" s="157"/>
    </row>
    <row r="975" spans="2:2" ht="13.2" x14ac:dyDescent="0.25">
      <c r="B975" s="157"/>
    </row>
    <row r="976" spans="2:2" ht="13.2" x14ac:dyDescent="0.25">
      <c r="B976" s="157"/>
    </row>
    <row r="977" spans="2:2" ht="13.2" x14ac:dyDescent="0.25">
      <c r="B977" s="157"/>
    </row>
    <row r="978" spans="2:2" ht="13.2" x14ac:dyDescent="0.25">
      <c r="B978" s="157"/>
    </row>
    <row r="979" spans="2:2" ht="13.2" x14ac:dyDescent="0.25">
      <c r="B979" s="157"/>
    </row>
    <row r="980" spans="2:2" ht="13.2" x14ac:dyDescent="0.25">
      <c r="B980" s="157"/>
    </row>
    <row r="981" spans="2:2" ht="13.2" x14ac:dyDescent="0.25">
      <c r="B981" s="157"/>
    </row>
    <row r="982" spans="2:2" ht="13.2" x14ac:dyDescent="0.25">
      <c r="B982" s="157"/>
    </row>
    <row r="983" spans="2:2" ht="13.2" x14ac:dyDescent="0.25">
      <c r="B983" s="157"/>
    </row>
    <row r="984" spans="2:2" ht="13.2" x14ac:dyDescent="0.25">
      <c r="B984" s="157"/>
    </row>
    <row r="985" spans="2:2" ht="13.2" x14ac:dyDescent="0.25">
      <c r="B985" s="157"/>
    </row>
    <row r="986" spans="2:2" ht="13.2" x14ac:dyDescent="0.25">
      <c r="B986" s="157"/>
    </row>
    <row r="987" spans="2:2" ht="13.2" x14ac:dyDescent="0.25">
      <c r="B987" s="157"/>
    </row>
    <row r="988" spans="2:2" ht="13.2" x14ac:dyDescent="0.25">
      <c r="B988" s="157"/>
    </row>
    <row r="989" spans="2:2" ht="13.2" x14ac:dyDescent="0.25">
      <c r="B989" s="157"/>
    </row>
    <row r="990" spans="2:2" ht="13.2" x14ac:dyDescent="0.25">
      <c r="B990" s="157"/>
    </row>
    <row r="991" spans="2:2" ht="13.2" x14ac:dyDescent="0.25">
      <c r="B991" s="157"/>
    </row>
    <row r="992" spans="2:2" ht="13.2" x14ac:dyDescent="0.25">
      <c r="B992" s="157"/>
    </row>
    <row r="993" spans="2:2" ht="13.2" x14ac:dyDescent="0.25">
      <c r="B993" s="157"/>
    </row>
    <row r="994" spans="2:2" ht="13.2" x14ac:dyDescent="0.25">
      <c r="B994" s="157"/>
    </row>
    <row r="995" spans="2:2" ht="13.2" x14ac:dyDescent="0.25">
      <c r="B995" s="157"/>
    </row>
    <row r="996" spans="2:2" ht="13.2" x14ac:dyDescent="0.25">
      <c r="B996" s="157"/>
    </row>
    <row r="997" spans="2:2" ht="13.2" x14ac:dyDescent="0.25">
      <c r="B997" s="157"/>
    </row>
    <row r="998" spans="2:2" ht="13.2" x14ac:dyDescent="0.25">
      <c r="B998" s="157"/>
    </row>
    <row r="999" spans="2:2" ht="13.2" x14ac:dyDescent="0.25">
      <c r="B999" s="157"/>
    </row>
    <row r="1000" spans="2:2" ht="13.2" x14ac:dyDescent="0.25">
      <c r="B1000" s="157"/>
    </row>
    <row r="1001" spans="2:2" ht="13.2" x14ac:dyDescent="0.25">
      <c r="B1001" s="157"/>
    </row>
    <row r="1002" spans="2:2" ht="13.2" x14ac:dyDescent="0.25">
      <c r="B1002" s="157"/>
    </row>
    <row r="1003" spans="2:2" ht="13.2" x14ac:dyDescent="0.25">
      <c r="B1003" s="157"/>
    </row>
    <row r="1004" spans="2:2" ht="13.2" x14ac:dyDescent="0.25">
      <c r="B1004" s="157"/>
    </row>
    <row r="1005" spans="2:2" ht="13.2" x14ac:dyDescent="0.25">
      <c r="B1005" s="157"/>
    </row>
    <row r="1006" spans="2:2" ht="13.2" x14ac:dyDescent="0.25">
      <c r="B1006" s="157"/>
    </row>
    <row r="1007" spans="2:2" ht="13.2" x14ac:dyDescent="0.25">
      <c r="B1007" s="157"/>
    </row>
    <row r="1008" spans="2:2" ht="13.2" x14ac:dyDescent="0.25">
      <c r="B1008" s="157"/>
    </row>
    <row r="1009" spans="2:2" ht="13.2" x14ac:dyDescent="0.25">
      <c r="B1009" s="157"/>
    </row>
    <row r="1010" spans="2:2" ht="13.2" x14ac:dyDescent="0.25">
      <c r="B1010" s="157"/>
    </row>
    <row r="1011" spans="2:2" ht="13.2" x14ac:dyDescent="0.25">
      <c r="B1011" s="157"/>
    </row>
    <row r="1012" spans="2:2" ht="13.2" x14ac:dyDescent="0.25">
      <c r="B1012" s="157"/>
    </row>
    <row r="1013" spans="2:2" ht="13.2" x14ac:dyDescent="0.25">
      <c r="B1013" s="157"/>
    </row>
    <row r="1014" spans="2:2" ht="13.2" x14ac:dyDescent="0.25">
      <c r="B1014" s="157"/>
    </row>
    <row r="1015" spans="2:2" ht="13.2" x14ac:dyDescent="0.25">
      <c r="B1015" s="157"/>
    </row>
    <row r="1016" spans="2:2" ht="13.2" x14ac:dyDescent="0.25">
      <c r="B1016" s="157"/>
    </row>
    <row r="1017" spans="2:2" ht="13.2" x14ac:dyDescent="0.25">
      <c r="B1017" s="157"/>
    </row>
    <row r="1018" spans="2:2" ht="13.2" x14ac:dyDescent="0.25">
      <c r="B1018" s="157"/>
    </row>
    <row r="1019" spans="2:2" ht="13.2" x14ac:dyDescent="0.25">
      <c r="B1019" s="157"/>
    </row>
    <row r="1020" spans="2:2" ht="13.2" x14ac:dyDescent="0.25">
      <c r="B1020" s="157"/>
    </row>
    <row r="1021" spans="2:2" ht="13.2" x14ac:dyDescent="0.25">
      <c r="B1021" s="157"/>
    </row>
    <row r="1022" spans="2:2" ht="13.2" x14ac:dyDescent="0.25">
      <c r="B1022" s="157"/>
    </row>
    <row r="1023" spans="2:2" ht="13.2" x14ac:dyDescent="0.25">
      <c r="B1023" s="157"/>
    </row>
    <row r="1024" spans="2:2" ht="13.2" x14ac:dyDescent="0.25">
      <c r="B1024" s="157"/>
    </row>
    <row r="1025" spans="2:2" ht="13.2" x14ac:dyDescent="0.25">
      <c r="B1025" s="157"/>
    </row>
    <row r="1026" spans="2:2" ht="13.2" x14ac:dyDescent="0.25">
      <c r="B1026" s="157"/>
    </row>
    <row r="1027" spans="2:2" ht="13.2" x14ac:dyDescent="0.25">
      <c r="B1027" s="157"/>
    </row>
  </sheetData>
  <mergeCells count="17">
    <mergeCell ref="B61:K61"/>
    <mergeCell ref="B47:K47"/>
    <mergeCell ref="B65:K65"/>
    <mergeCell ref="H71:I71"/>
    <mergeCell ref="K71:K74"/>
    <mergeCell ref="H72:I72"/>
    <mergeCell ref="H73:I73"/>
    <mergeCell ref="H74:I74"/>
    <mergeCell ref="G71:G74"/>
    <mergeCell ref="B71:C74"/>
    <mergeCell ref="B14:K14"/>
    <mergeCell ref="B20:K20"/>
    <mergeCell ref="B33:K33"/>
    <mergeCell ref="B27:K27"/>
    <mergeCell ref="D3:H3"/>
    <mergeCell ref="I3:K4"/>
    <mergeCell ref="D4:H4"/>
  </mergeCells>
  <hyperlinks>
    <hyperlink ref="K6" r:id="rId1" xr:uid="{00000000-0004-0000-0000-000000000000}"/>
    <hyperlink ref="K7" r:id="rId2" xr:uid="{00000000-0004-0000-0000-000001000000}"/>
    <hyperlink ref="K16" r:id="rId3" xr:uid="{00000000-0004-0000-0000-000002000000}"/>
    <hyperlink ref="K17" r:id="rId4" xr:uid="{00000000-0004-0000-0000-000003000000}"/>
    <hyperlink ref="K18" r:id="rId5" xr:uid="{00000000-0004-0000-0000-000004000000}"/>
    <hyperlink ref="K22" r:id="rId6" xr:uid="{00000000-0004-0000-0000-000005000000}"/>
    <hyperlink ref="K23" r:id="rId7" xr:uid="{00000000-0004-0000-0000-000006000000}"/>
    <hyperlink ref="K24" r:id="rId8" xr:uid="{00000000-0004-0000-0000-000007000000}"/>
    <hyperlink ref="K25" r:id="rId9" xr:uid="{00000000-0004-0000-0000-000008000000}"/>
    <hyperlink ref="K29" r:id="rId10" xr:uid="{00000000-0004-0000-0000-000009000000}"/>
    <hyperlink ref="K30" r:id="rId11" xr:uid="{00000000-0004-0000-0000-00000A000000}"/>
    <hyperlink ref="K31" r:id="rId12" xr:uid="{00000000-0004-0000-0000-00000B000000}"/>
    <hyperlink ref="K35" r:id="rId13" xr:uid="{00000000-0004-0000-0000-00000C000000}"/>
    <hyperlink ref="K37" r:id="rId14" xr:uid="{00000000-0004-0000-0000-00000D000000}"/>
    <hyperlink ref="K38" r:id="rId15" xr:uid="{00000000-0004-0000-0000-00000E000000}"/>
    <hyperlink ref="K39" r:id="rId16" xr:uid="{00000000-0004-0000-0000-00000F000000}"/>
    <hyperlink ref="K40" r:id="rId17" xr:uid="{00000000-0004-0000-0000-000010000000}"/>
    <hyperlink ref="K42" r:id="rId18" xr:uid="{00000000-0004-0000-0000-000011000000}"/>
    <hyperlink ref="K43" r:id="rId19" xr:uid="{00000000-0004-0000-0000-000012000000}"/>
    <hyperlink ref="K44" r:id="rId20" xr:uid="{00000000-0004-0000-0000-000013000000}"/>
    <hyperlink ref="K45" r:id="rId21" xr:uid="{00000000-0004-0000-0000-000014000000}"/>
    <hyperlink ref="K49" r:id="rId22" xr:uid="{00000000-0004-0000-0000-000015000000}"/>
    <hyperlink ref="K50" r:id="rId23" xr:uid="{00000000-0004-0000-0000-000016000000}"/>
    <hyperlink ref="K51" r:id="rId24" xr:uid="{00000000-0004-0000-0000-000017000000}"/>
    <hyperlink ref="K54" r:id="rId25" location="93655a425/=1bhcvt6" xr:uid="{00000000-0004-0000-0000-000018000000}"/>
    <hyperlink ref="K55" r:id="rId26" location="92080a430/=1ak2153" xr:uid="{00000000-0004-0000-0000-000019000000}"/>
    <hyperlink ref="K56" r:id="rId27" location="92080a030/=1ak1644" xr:uid="{00000000-0004-0000-0000-00001A000000}"/>
    <hyperlink ref="K57" r:id="rId28" location="92080a024/=1ak1tj1" xr:uid="{00000000-0004-0000-0000-00001B000000}"/>
    <hyperlink ref="K58" r:id="rId29" location="91290a115/=1bhcq40" xr:uid="{00000000-0004-0000-0000-00001C000000}"/>
  </hyperlinks>
  <pageMargins left="0.7" right="0.7" top="0.75" bottom="0.75" header="0.3" footer="0.3"/>
  <pageSetup orientation="portrait" horizontalDpi="0" verticalDpi="0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Roy</dc:creator>
  <cp:lastModifiedBy>Derek Swenson</cp:lastModifiedBy>
  <cp:lastPrinted>2019-02-07T22:51:53Z</cp:lastPrinted>
  <dcterms:created xsi:type="dcterms:W3CDTF">2018-11-13T00:17:01Z</dcterms:created>
  <dcterms:modified xsi:type="dcterms:W3CDTF">2019-02-07T22:55:04Z</dcterms:modified>
</cp:coreProperties>
</file>